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1 Rozpočty\JD\177 Žacléř\Rozpočet Žacléř konzultace\Slepý rozpočet Žacléř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I48" i="1"/>
  <c r="I47" i="1"/>
  <c r="G39" i="1"/>
  <c r="F39" i="1"/>
  <c r="G108" i="12"/>
  <c r="AC108" i="12"/>
  <c r="AD108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I11" i="12"/>
  <c r="K11" i="12"/>
  <c r="M11" i="12"/>
  <c r="O11" i="12"/>
  <c r="Q11" i="12"/>
  <c r="U11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8" i="12"/>
  <c r="I18" i="12"/>
  <c r="K18" i="12"/>
  <c r="M18" i="12"/>
  <c r="O18" i="12"/>
  <c r="Q18" i="12"/>
  <c r="U18" i="12"/>
  <c r="G20" i="12"/>
  <c r="I20" i="12"/>
  <c r="K20" i="12"/>
  <c r="M20" i="12"/>
  <c r="O20" i="12"/>
  <c r="Q20" i="12"/>
  <c r="U20" i="12"/>
  <c r="G22" i="12"/>
  <c r="M22" i="12" s="1"/>
  <c r="I22" i="12"/>
  <c r="K22" i="12"/>
  <c r="O22" i="12"/>
  <c r="Q22" i="12"/>
  <c r="U22" i="12"/>
  <c r="G24" i="12"/>
  <c r="I24" i="12"/>
  <c r="K24" i="12"/>
  <c r="M24" i="12"/>
  <c r="O24" i="12"/>
  <c r="Q24" i="12"/>
  <c r="U24" i="12"/>
  <c r="G26" i="12"/>
  <c r="I26" i="12"/>
  <c r="K26" i="12"/>
  <c r="M26" i="12"/>
  <c r="O26" i="12"/>
  <c r="Q26" i="12"/>
  <c r="U26" i="12"/>
  <c r="G29" i="12"/>
  <c r="M29" i="12" s="1"/>
  <c r="M28" i="12" s="1"/>
  <c r="I29" i="12"/>
  <c r="I28" i="12" s="1"/>
  <c r="K29" i="12"/>
  <c r="K28" i="12" s="1"/>
  <c r="O29" i="12"/>
  <c r="O28" i="12" s="1"/>
  <c r="Q29" i="12"/>
  <c r="Q28" i="12" s="1"/>
  <c r="U29" i="12"/>
  <c r="U28" i="12" s="1"/>
  <c r="G31" i="12"/>
  <c r="I31" i="12"/>
  <c r="K31" i="12"/>
  <c r="M31" i="12"/>
  <c r="O31" i="12"/>
  <c r="Q31" i="12"/>
  <c r="U31" i="12"/>
  <c r="G33" i="12"/>
  <c r="I33" i="12"/>
  <c r="K33" i="12"/>
  <c r="M33" i="12"/>
  <c r="O33" i="12"/>
  <c r="Q33" i="12"/>
  <c r="U33" i="12"/>
  <c r="G35" i="12"/>
  <c r="I35" i="12"/>
  <c r="K35" i="12"/>
  <c r="M35" i="12"/>
  <c r="O35" i="12"/>
  <c r="Q35" i="12"/>
  <c r="U35" i="12"/>
  <c r="G37" i="12"/>
  <c r="M37" i="12" s="1"/>
  <c r="I37" i="12"/>
  <c r="K37" i="12"/>
  <c r="O37" i="12"/>
  <c r="Q37" i="12"/>
  <c r="U37" i="12"/>
  <c r="G39" i="12"/>
  <c r="I39" i="12"/>
  <c r="K39" i="12"/>
  <c r="M39" i="12"/>
  <c r="O39" i="12"/>
  <c r="Q39" i="12"/>
  <c r="U39" i="12"/>
  <c r="G41" i="12"/>
  <c r="I41" i="12"/>
  <c r="K41" i="12"/>
  <c r="M41" i="12"/>
  <c r="O41" i="12"/>
  <c r="Q41" i="12"/>
  <c r="U41" i="12"/>
  <c r="G44" i="12"/>
  <c r="M44" i="12" s="1"/>
  <c r="I44" i="12"/>
  <c r="I43" i="12" s="1"/>
  <c r="K44" i="12"/>
  <c r="K43" i="12" s="1"/>
  <c r="O44" i="12"/>
  <c r="O43" i="12" s="1"/>
  <c r="Q44" i="12"/>
  <c r="Q43" i="12" s="1"/>
  <c r="U44" i="12"/>
  <c r="U43" i="12" s="1"/>
  <c r="G46" i="12"/>
  <c r="I46" i="12"/>
  <c r="K46" i="12"/>
  <c r="M46" i="12"/>
  <c r="O46" i="12"/>
  <c r="Q46" i="12"/>
  <c r="U46" i="12"/>
  <c r="G48" i="12"/>
  <c r="I48" i="12"/>
  <c r="K48" i="12"/>
  <c r="M48" i="12"/>
  <c r="O48" i="12"/>
  <c r="Q48" i="12"/>
  <c r="U48" i="12"/>
  <c r="G50" i="12"/>
  <c r="I50" i="12"/>
  <c r="K50" i="12"/>
  <c r="M50" i="12"/>
  <c r="O50" i="12"/>
  <c r="Q50" i="12"/>
  <c r="U50" i="12"/>
  <c r="G52" i="12"/>
  <c r="M52" i="12" s="1"/>
  <c r="I52" i="12"/>
  <c r="K52" i="12"/>
  <c r="O52" i="12"/>
  <c r="Q52" i="12"/>
  <c r="U52" i="12"/>
  <c r="G54" i="12"/>
  <c r="I54" i="12"/>
  <c r="K54" i="12"/>
  <c r="M54" i="12"/>
  <c r="O54" i="12"/>
  <c r="Q54" i="12"/>
  <c r="U54" i="12"/>
  <c r="G57" i="12"/>
  <c r="G56" i="12" s="1"/>
  <c r="I57" i="12"/>
  <c r="I56" i="12" s="1"/>
  <c r="K57" i="12"/>
  <c r="M57" i="12"/>
  <c r="O57" i="12"/>
  <c r="O56" i="12" s="1"/>
  <c r="Q57" i="12"/>
  <c r="Q56" i="12" s="1"/>
  <c r="U57" i="12"/>
  <c r="G62" i="12"/>
  <c r="M62" i="12" s="1"/>
  <c r="I62" i="12"/>
  <c r="K62" i="12"/>
  <c r="O62" i="12"/>
  <c r="Q62" i="12"/>
  <c r="U62" i="12"/>
  <c r="G65" i="12"/>
  <c r="I65" i="12"/>
  <c r="K65" i="12"/>
  <c r="M65" i="12"/>
  <c r="O65" i="12"/>
  <c r="Q65" i="12"/>
  <c r="U65" i="12"/>
  <c r="G67" i="12"/>
  <c r="I67" i="12"/>
  <c r="K67" i="12"/>
  <c r="K56" i="12" s="1"/>
  <c r="M67" i="12"/>
  <c r="O67" i="12"/>
  <c r="Q67" i="12"/>
  <c r="U67" i="12"/>
  <c r="U56" i="12" s="1"/>
  <c r="G69" i="12"/>
  <c r="I69" i="12"/>
  <c r="K69" i="12"/>
  <c r="M69" i="12"/>
  <c r="O69" i="12"/>
  <c r="Q69" i="12"/>
  <c r="U69" i="12"/>
  <c r="G73" i="12"/>
  <c r="I73" i="12"/>
  <c r="I72" i="12" s="1"/>
  <c r="K73" i="12"/>
  <c r="K72" i="12" s="1"/>
  <c r="M73" i="12"/>
  <c r="M72" i="12" s="1"/>
  <c r="O73" i="12"/>
  <c r="Q73" i="12"/>
  <c r="Q72" i="12" s="1"/>
  <c r="U73" i="12"/>
  <c r="U72" i="12" s="1"/>
  <c r="G75" i="12"/>
  <c r="I75" i="12"/>
  <c r="K75" i="12"/>
  <c r="M75" i="12"/>
  <c r="O75" i="12"/>
  <c r="Q75" i="12"/>
  <c r="U75" i="12"/>
  <c r="G77" i="12"/>
  <c r="I77" i="12"/>
  <c r="K77" i="12"/>
  <c r="M77" i="12"/>
  <c r="O77" i="12"/>
  <c r="Q77" i="12"/>
  <c r="U77" i="12"/>
  <c r="G79" i="12"/>
  <c r="M79" i="12" s="1"/>
  <c r="I79" i="12"/>
  <c r="K79" i="12"/>
  <c r="O79" i="12"/>
  <c r="O72" i="12" s="1"/>
  <c r="Q79" i="12"/>
  <c r="U79" i="12"/>
  <c r="G81" i="12"/>
  <c r="I81" i="12"/>
  <c r="K81" i="12"/>
  <c r="M81" i="12"/>
  <c r="O81" i="12"/>
  <c r="Q81" i="12"/>
  <c r="U81" i="12"/>
  <c r="G83" i="12"/>
  <c r="I83" i="12"/>
  <c r="K83" i="12"/>
  <c r="M83" i="12"/>
  <c r="O83" i="12"/>
  <c r="Q83" i="12"/>
  <c r="U83" i="12"/>
  <c r="G85" i="12"/>
  <c r="I85" i="12"/>
  <c r="K85" i="12"/>
  <c r="M85" i="12"/>
  <c r="O85" i="12"/>
  <c r="Q85" i="12"/>
  <c r="U85" i="12"/>
  <c r="G87" i="12"/>
  <c r="M87" i="12" s="1"/>
  <c r="I87" i="12"/>
  <c r="K87" i="12"/>
  <c r="O87" i="12"/>
  <c r="Q87" i="12"/>
  <c r="U87" i="12"/>
  <c r="I90" i="12"/>
  <c r="Q90" i="12"/>
  <c r="G91" i="12"/>
  <c r="G90" i="12" s="1"/>
  <c r="I91" i="12"/>
  <c r="K91" i="12"/>
  <c r="K90" i="12" s="1"/>
  <c r="M91" i="12"/>
  <c r="M90" i="12" s="1"/>
  <c r="O91" i="12"/>
  <c r="O90" i="12" s="1"/>
  <c r="Q91" i="12"/>
  <c r="U91" i="12"/>
  <c r="U90" i="12" s="1"/>
  <c r="G93" i="12"/>
  <c r="I93" i="12"/>
  <c r="K93" i="12"/>
  <c r="M93" i="12"/>
  <c r="O93" i="12"/>
  <c r="Q93" i="12"/>
  <c r="U93" i="12"/>
  <c r="G95" i="12"/>
  <c r="M95" i="12" s="1"/>
  <c r="I95" i="12"/>
  <c r="K95" i="12"/>
  <c r="O95" i="12"/>
  <c r="Q95" i="12"/>
  <c r="U95" i="12"/>
  <c r="G98" i="12"/>
  <c r="G97" i="12" s="1"/>
  <c r="I98" i="12"/>
  <c r="K98" i="12"/>
  <c r="K97" i="12" s="1"/>
  <c r="M98" i="12"/>
  <c r="M97" i="12" s="1"/>
  <c r="O98" i="12"/>
  <c r="O97" i="12" s="1"/>
  <c r="Q98" i="12"/>
  <c r="U98" i="12"/>
  <c r="U97" i="12" s="1"/>
  <c r="G100" i="12"/>
  <c r="I100" i="12"/>
  <c r="K100" i="12"/>
  <c r="M100" i="12"/>
  <c r="O100" i="12"/>
  <c r="Q100" i="12"/>
  <c r="U100" i="12"/>
  <c r="G102" i="12"/>
  <c r="M102" i="12" s="1"/>
  <c r="I102" i="12"/>
  <c r="K102" i="12"/>
  <c r="O102" i="12"/>
  <c r="Q102" i="12"/>
  <c r="U102" i="12"/>
  <c r="G103" i="12"/>
  <c r="I103" i="12"/>
  <c r="I97" i="12" s="1"/>
  <c r="K103" i="12"/>
  <c r="M103" i="12"/>
  <c r="O103" i="12"/>
  <c r="Q103" i="12"/>
  <c r="Q97" i="12" s="1"/>
  <c r="U103" i="12"/>
  <c r="K105" i="12"/>
  <c r="U105" i="12"/>
  <c r="G106" i="12"/>
  <c r="G105" i="12" s="1"/>
  <c r="I106" i="12"/>
  <c r="I105" i="12" s="1"/>
  <c r="K106" i="12"/>
  <c r="M106" i="12"/>
  <c r="M105" i="12" s="1"/>
  <c r="O106" i="12"/>
  <c r="O105" i="12" s="1"/>
  <c r="Q106" i="12"/>
  <c r="Q105" i="12" s="1"/>
  <c r="U106" i="12"/>
  <c r="I20" i="1"/>
  <c r="I19" i="1"/>
  <c r="I18" i="1"/>
  <c r="I17" i="1"/>
  <c r="I16" i="1"/>
  <c r="I55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4" i="1" l="1"/>
  <c r="G29" i="1" s="1"/>
  <c r="G28" i="1"/>
  <c r="M43" i="12"/>
  <c r="M56" i="12"/>
  <c r="G43" i="12"/>
  <c r="G28" i="12"/>
  <c r="M9" i="12"/>
  <c r="M8" i="12" s="1"/>
  <c r="G72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<sst xmlns="http://schemas.openxmlformats.org/spreadsheetml/2006/main" count="437" uniqueCount="233">
  <si>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</si>
  <si>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</si>
  <si>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</si>
  <si>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</si>
  <si>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</si>
  <si>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</si>
  <si>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</si>
  <si>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</si>
  <si>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</si>
  <si>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</si>
  <si>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</si>
  <si>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</si>
  <si>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</si>
  <si>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</si>
  <si>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</si>
  <si>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</si>
  <si>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</si>
  <si>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</si>
  <si>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</si>
  <si>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</si>
  <si>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</si>
  <si>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</si>
  <si>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</si>
  <si>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</si>
  <si>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</si>
  <si>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</si>
  <si>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</si>
  <si>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</si>
  <si>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</si>
  <si>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</si>
  <si>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</si>
  <si>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</si>
  <si>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</si>
  <si>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</si>
  <si>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</si>
  <si>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</si>
  <si>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</si>
  <si>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</si>
  <si>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</si>
  <si>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</si>
  <si>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</si>
  <si>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</si>
  <si>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</si>
  <si>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</si>
  <si>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</si>
  <si>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 xml:space="preserve">Víceúčelové sportovní hřiště 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</si>
  <si>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</si>
  <si>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</si>
  <si>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</si>
  <si>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</si>
  <si>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</si>
  <si>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</si>
  <si>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</si>
  <si>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</si>
  <si>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</si>
  <si>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</si>
  <si>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</si>
  <si>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</si>
  <si>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</si>
  <si>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3</t>
  </si>
  <si>
    <t>Svislé a kompletní konstrukce</t>
  </si>
  <si>
    <t>59</t>
  </si>
  <si>
    <t>Dlažby a předlažby komunikací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</si>
  <si>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</si>
  <si>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</si>
  <si>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</si>
  <si>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</si>
  <si>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</si>
  <si>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</si>
  <si>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</si>
  <si>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</si>
  <si>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</si>
  <si>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</si>
  <si>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</si>
  <si>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</si>
  <si>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</si>
  <si>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</si>
  <si>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</si>
  <si>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</si>
  <si>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</si>
  <si>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</si>
  <si>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</si>
  <si>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</si>
  <si>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</si>
  <si>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</si>
  <si>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</si>
  <si>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</si>
  <si>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</si>
  <si>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</si>
  <si>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</si>
  <si>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</si>
  <si>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</si>
  <si>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</si>
  <si>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</si>
  <si>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</si>
  <si>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</si>
  <si>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122201102R00</t>
  </si>
  <si>
    <t>Odkopávky nezapažené v hor. 3 do 1000 m3</t>
  </si>
  <si>
    <t>m3</t>
  </si>
  <si>
    <t>POL1_0</t>
  </si>
  <si>
    <t>odkop svahů:30</t>
  </si>
  <si>
    <t>VV</t>
  </si>
  <si>
    <t>122201101R00</t>
  </si>
  <si>
    <t>Odkopávky nezapažené v hor. 3 do 100 m3</t>
  </si>
  <si>
    <t>zemina s travním drnem:109*0,05</t>
  </si>
  <si>
    <t>132201110R00</t>
  </si>
  <si>
    <t>Hloubení rýh š.do 60 cm v hor.3 do 50 m3, STROJNĚ</t>
  </si>
  <si>
    <t>0,5*0,9*2*6</t>
  </si>
  <si>
    <t>133201101R00</t>
  </si>
  <si>
    <t>Hloubení šachet v hor.3 do 100 m3</t>
  </si>
  <si>
    <t>oplocení:0,3*0,3*0,9*25</t>
  </si>
  <si>
    <t>zábradlí:3,14*0,15*0,15*0,8*24</t>
  </si>
  <si>
    <t>139601102R00</t>
  </si>
  <si>
    <t>Ruční výkop jam, rýh a šachet v hornině tř. 3</t>
  </si>
  <si>
    <t>0,3*0,3*0,9*20</t>
  </si>
  <si>
    <t>162701105R00</t>
  </si>
  <si>
    <t>Vodorovné přemístění výkopku z hor.1-4 do 10000 m</t>
  </si>
  <si>
    <t>30+5,45+5,4+3,38+1,62</t>
  </si>
  <si>
    <t>162701109R00</t>
  </si>
  <si>
    <t>Příplatek k vod. přemístění hor.1-4 za další 1 km</t>
  </si>
  <si>
    <t>(30+5,45+5,4+3,38+1,62)*5</t>
  </si>
  <si>
    <t>199000002R00</t>
  </si>
  <si>
    <t>Poplatek za skládku horniny 1- 4</t>
  </si>
  <si>
    <t>30+5,4+3,38+1,62</t>
  </si>
  <si>
    <t>162702199R00</t>
  </si>
  <si>
    <t>Poplatek za skládku drnu</t>
  </si>
  <si>
    <t>5,45</t>
  </si>
  <si>
    <t>R0054</t>
  </si>
  <si>
    <t>Odstranění stromů včetně odkořenění odvoz do 15-ti, km poplatek za skládku</t>
  </si>
  <si>
    <t xml:space="preserve">kus   </t>
  </si>
  <si>
    <t>POL3_0</t>
  </si>
  <si>
    <t>R0052</t>
  </si>
  <si>
    <t>Dočasná ochrana stromů dřevěným bedněním v=3 m</t>
  </si>
  <si>
    <t>14</t>
  </si>
  <si>
    <t>R0055</t>
  </si>
  <si>
    <t>Odstranění křovin včetně odkořenění, odvoz do 15-ti km poplatek za skládku</t>
  </si>
  <si>
    <t xml:space="preserve">m2 </t>
  </si>
  <si>
    <t>10</t>
  </si>
  <si>
    <t>961044111R00</t>
  </si>
  <si>
    <t>Bourání základů z betonu prostého</t>
  </si>
  <si>
    <t>bet. bloky:0,5*4*0,5</t>
  </si>
  <si>
    <t>979081111R00</t>
  </si>
  <si>
    <t>Odvoz suti a vybour. hmot na skládku do 1 km</t>
  </si>
  <si>
    <t>t</t>
  </si>
  <si>
    <t>1*2,2</t>
  </si>
  <si>
    <t>979081121R00</t>
  </si>
  <si>
    <t>Příplatek k odvozu za každý další 1 km</t>
  </si>
  <si>
    <t>1*2,2*14</t>
  </si>
  <si>
    <t>979990103R00</t>
  </si>
  <si>
    <t>Poplatek za skládku suti - beton do 30x30 cm</t>
  </si>
  <si>
    <t>R00100</t>
  </si>
  <si>
    <t>Nákup zeminy schopné zúrodnění</t>
  </si>
  <si>
    <t>109*0,1</t>
  </si>
  <si>
    <t>167101101R00</t>
  </si>
  <si>
    <t>Nakládání výkopku z hor.1-4 v množství do 100 m3</t>
  </si>
  <si>
    <t>180402111R00</t>
  </si>
  <si>
    <t>Založení trávníku parkového výsevem v rovině</t>
  </si>
  <si>
    <t>m2</t>
  </si>
  <si>
    <t>109</t>
  </si>
  <si>
    <t>181301101R00</t>
  </si>
  <si>
    <t>Rozprostření ornice, rovina, tl. do 10 cm do 500m2</t>
  </si>
  <si>
    <t>00572410R</t>
  </si>
  <si>
    <t xml:space="preserve">Směs travní parková mírná zátěž </t>
  </si>
  <si>
    <t>kg</t>
  </si>
  <si>
    <t>109*0,03</t>
  </si>
  <si>
    <t>271571111R00</t>
  </si>
  <si>
    <t>Polštář základu ze štěrkopísku tříděného</t>
  </si>
  <si>
    <t>oplocení:0,3*0,3*0,1*45</t>
  </si>
  <si>
    <t>zábradlí:3,14*0,15*0,15*0,1*24</t>
  </si>
  <si>
    <t>základové pasy:0,5*2*6*0,1</t>
  </si>
  <si>
    <t>základové desky:2,8*2*3*0,1</t>
  </si>
  <si>
    <t>275313611R00</t>
  </si>
  <si>
    <t>Beton základových patek prostý C 16/20 (B 20)</t>
  </si>
  <si>
    <t>oplocení:0,3*0,3*0,8*45*1,1</t>
  </si>
  <si>
    <t>zábradlí:3,14*0,15*0,15*0,8*24*1,1</t>
  </si>
  <si>
    <t>273321311R00</t>
  </si>
  <si>
    <t>Železobeton základových desek C 16/20</t>
  </si>
  <si>
    <t>2,8*2*0,25*3*1,1</t>
  </si>
  <si>
    <t>274321311R00</t>
  </si>
  <si>
    <t>Železobeton základových pasů C 16/20</t>
  </si>
  <si>
    <t>0,5*0,8*2*6*1,1</t>
  </si>
  <si>
    <t>273361921RT4</t>
  </si>
  <si>
    <t>Výztuž základových desek ze svařovaných sítí, průměr drátu  6,0, oka 100/100 mm KH30</t>
  </si>
  <si>
    <t>základové pasy:(0,5+0,8)*2*2*6*0,0044</t>
  </si>
  <si>
    <t>základová deska:3*2*3*0,0044</t>
  </si>
  <si>
    <t>338171121R00</t>
  </si>
  <si>
    <t>Osazení sloupků plot.ocelových do 2,6 m,zalitím MC</t>
  </si>
  <si>
    <t>kus</t>
  </si>
  <si>
    <t>45</t>
  </si>
  <si>
    <t>767914130R00</t>
  </si>
  <si>
    <t>Montáž oplocení rámového H do 2,0 m</t>
  </si>
  <si>
    <t>m</t>
  </si>
  <si>
    <t>101+3,8</t>
  </si>
  <si>
    <t>767920210R00</t>
  </si>
  <si>
    <t>Montáž vrat na ocelové sloupky, plochy do 2 m2</t>
  </si>
  <si>
    <t>553423864R</t>
  </si>
  <si>
    <t>Sloupek 60/40/3 mm, h=2500 mm Zn + komaxit</t>
  </si>
  <si>
    <t>553424554R</t>
  </si>
  <si>
    <t>Panel plotový h=2030 mm, l=2510 mm Zn + komaxit, (tmavě zelená)</t>
  </si>
  <si>
    <t>39</t>
  </si>
  <si>
    <t>R553424554</t>
  </si>
  <si>
    <t>Panel plotový h=2030 mm atyp. různé délky dle PD, Zn + komaxit, (tmavě zelená)</t>
  </si>
  <si>
    <t>4</t>
  </si>
  <si>
    <t>R0363</t>
  </si>
  <si>
    <t>Vstupní brána 1000/2000 mm výplň stejná jako, oplocení, Zn+ komaxit (tmavě zelená)</t>
  </si>
  <si>
    <t>R0320.5</t>
  </si>
  <si>
    <t>Zábradlí, žárově pozinkované, tr. 57/3 mm, dodávka a montáž</t>
  </si>
  <si>
    <t>(3*3+2*2+0,5)*4*4</t>
  </si>
  <si>
    <t>1,9*12*2*4</t>
  </si>
  <si>
    <t>596215020R00</t>
  </si>
  <si>
    <t>Kladení zámkové dlažby tl. 6 cm do drtě tl. 3 cm</t>
  </si>
  <si>
    <t>21</t>
  </si>
  <si>
    <t>R564851111</t>
  </si>
  <si>
    <t>Podklad z kameniva drceného po zhutnění tl. 15 cm, frakce 8/16 mm, tř. A</t>
  </si>
  <si>
    <t>59245110R</t>
  </si>
  <si>
    <t>Dlažba zámková 6 cm přírodní</t>
  </si>
  <si>
    <t>21*1,02</t>
  </si>
  <si>
    <t>(28+2+48)*0,1*0,3</t>
  </si>
  <si>
    <t>916561111RT4</t>
  </si>
  <si>
    <t>Osazení záhon.obrubníků do lože z C 12/15 s opěrou, včetně obrubníku  50/5/25 cm</t>
  </si>
  <si>
    <t>28</t>
  </si>
  <si>
    <t>917862111RV3</t>
  </si>
  <si>
    <t>Osazení stojat. obrub.bet. s opěrou,lože z C 12/15, včetně obrubníku nájezdového 1000/150/150 mm</t>
  </si>
  <si>
    <t>917862111RT8</t>
  </si>
  <si>
    <t>Osazení stojat. obrub.bet. s opěrou,lože z C 12/15, včetně obrubníku  100/15/30</t>
  </si>
  <si>
    <t>48</t>
  </si>
  <si>
    <t>998222012R00</t>
  </si>
  <si>
    <t>Přesun hmot, zpevněné plochy, kryt z kameniva</t>
  </si>
  <si>
    <t/>
  </si>
  <si>
    <t>SUM</t>
  </si>
  <si>
    <t>POPUZIV</t>
  </si>
  <si>
    <t>END</t>
  </si>
  <si>
    <t>SO 03 Oplocení areálu a schodiště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</si>
</sst>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7" customHeight="1" x14ac:dyDescent="0.2">
      <c r="A3" s="4"/>
      <c r="B3" s="111" t="s">
        <v>43</v>
      </c>
      <c r="C3" s="112"/>
      <c r="D3" s="113" t="s">
        <v>232</v>
      </c>
      <c r="E3" s="114"/>
      <c r="F3" s="114"/>
      <c r="G3" s="114"/>
      <c r="H3" s="114"/>
      <c r="I3" s="114"/>
      <c r="J3" s="115"/>
    </row>
    <row r="4" spans="1:15" ht="27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SUMIF(F47:F54,A16,I47:I54)+SUMIF(F47:F54,"PSU",I47:I54)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SUMIF(F47:F54,A17,I47:I54)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SUMIF(F47:F54,A18,I47:I54)</f>
        <v>0</v>
      </c>
      <c r="J18" s="93"/>
    </row>
    <row r="19" spans="1:10" ht="23.25" customHeight="1" x14ac:dyDescent="0.2">
      <c r="A19" s="193" t="s">
        <v>67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SUMIF(F47:F54,A19,I47:I54)</f>
        <v>0</v>
      </c>
      <c r="J19" s="93"/>
    </row>
    <row r="20" spans="1:10" ht="23.25" customHeight="1" x14ac:dyDescent="0.2">
      <c r="A20" s="193" t="s">
        <v>68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SUMIF(F47:F54,A20,I47:I54)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46</v>
      </c>
      <c r="C39" s="138" t="s">
        <v>45</v>
      </c>
      <c r="D39" s="139"/>
      <c r="E39" s="139"/>
      <c r="F39" s="147">
        <f>'Rozpočet Pol'!AC108</f>
        <v>0</v>
      </c>
      <c r="G39" s="148">
        <f>'Rozpočet Pol'!AD108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49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50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51</v>
      </c>
      <c r="C47" s="175" t="s">
        <v>52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53</v>
      </c>
      <c r="C48" s="165" t="s">
        <v>54</v>
      </c>
      <c r="D48" s="167"/>
      <c r="E48" s="167"/>
      <c r="F48" s="183" t="s">
        <v>23</v>
      </c>
      <c r="G48" s="184"/>
      <c r="H48" s="184"/>
      <c r="I48" s="185">
        <f>'Rozpočet Pol'!G28</f>
        <v>0</v>
      </c>
      <c r="J48" s="185"/>
    </row>
    <row r="49" spans="1:10" ht="25.5" customHeight="1" x14ac:dyDescent="0.2">
      <c r="A49" s="163"/>
      <c r="B49" s="166" t="s">
        <v>55</v>
      </c>
      <c r="C49" s="165" t="s">
        <v>56</v>
      </c>
      <c r="D49" s="167"/>
      <c r="E49" s="167"/>
      <c r="F49" s="183" t="s">
        <v>23</v>
      </c>
      <c r="G49" s="184"/>
      <c r="H49" s="184"/>
      <c r="I49" s="185">
        <f>'Rozpočet Pol'!G43</f>
        <v>0</v>
      </c>
      <c r="J49" s="185"/>
    </row>
    <row r="50" spans="1:10" ht="25.5" customHeight="1" x14ac:dyDescent="0.2">
      <c r="A50" s="163"/>
      <c r="B50" s="166" t="s">
        <v>57</v>
      </c>
      <c r="C50" s="165" t="s">
        <v>58</v>
      </c>
      <c r="D50" s="167"/>
      <c r="E50" s="167"/>
      <c r="F50" s="183" t="s">
        <v>23</v>
      </c>
      <c r="G50" s="184"/>
      <c r="H50" s="184"/>
      <c r="I50" s="185">
        <f>'Rozpočet Pol'!G56</f>
        <v>0</v>
      </c>
      <c r="J50" s="185"/>
    </row>
    <row r="51" spans="1:10" ht="25.5" customHeight="1" x14ac:dyDescent="0.2">
      <c r="A51" s="163"/>
      <c r="B51" s="166" t="s">
        <v>59</v>
      </c>
      <c r="C51" s="165" t="s">
        <v>60</v>
      </c>
      <c r="D51" s="167"/>
      <c r="E51" s="167"/>
      <c r="F51" s="183" t="s">
        <v>23</v>
      </c>
      <c r="G51" s="184"/>
      <c r="H51" s="184"/>
      <c r="I51" s="185">
        <f>'Rozpočet Pol'!G72</f>
        <v>0</v>
      </c>
      <c r="J51" s="185"/>
    </row>
    <row r="52" spans="1:10" ht="25.5" customHeight="1" x14ac:dyDescent="0.2">
      <c r="A52" s="163"/>
      <c r="B52" s="166" t="s">
        <v>61</v>
      </c>
      <c r="C52" s="165" t="s">
        <v>62</v>
      </c>
      <c r="D52" s="167"/>
      <c r="E52" s="167"/>
      <c r="F52" s="183" t="s">
        <v>23</v>
      </c>
      <c r="G52" s="184"/>
      <c r="H52" s="184"/>
      <c r="I52" s="185">
        <f>'Rozpočet Pol'!G90</f>
        <v>0</v>
      </c>
      <c r="J52" s="185"/>
    </row>
    <row r="53" spans="1:10" ht="25.5" customHeight="1" x14ac:dyDescent="0.2">
      <c r="A53" s="163"/>
      <c r="B53" s="166" t="s">
        <v>63</v>
      </c>
      <c r="C53" s="165" t="s">
        <v>64</v>
      </c>
      <c r="D53" s="167"/>
      <c r="E53" s="167"/>
      <c r="F53" s="183" t="s">
        <v>23</v>
      </c>
      <c r="G53" s="184"/>
      <c r="H53" s="184"/>
      <c r="I53" s="185">
        <f>'Rozpočet Pol'!G97</f>
        <v>0</v>
      </c>
      <c r="J53" s="185"/>
    </row>
    <row r="54" spans="1:10" ht="25.5" customHeight="1" x14ac:dyDescent="0.2">
      <c r="A54" s="163"/>
      <c r="B54" s="177" t="s">
        <v>65</v>
      </c>
      <c r="C54" s="178" t="s">
        <v>66</v>
      </c>
      <c r="D54" s="179"/>
      <c r="E54" s="179"/>
      <c r="F54" s="186" t="s">
        <v>23</v>
      </c>
      <c r="G54" s="187"/>
      <c r="H54" s="187"/>
      <c r="I54" s="188">
        <f>'Rozpočet Pol'!G105</f>
        <v>0</v>
      </c>
      <c r="J54" s="188"/>
    </row>
    <row r="55" spans="1:10" ht="25.5" customHeight="1" x14ac:dyDescent="0.2">
      <c r="A55" s="164"/>
      <c r="B55" s="170" t="s">
        <v>1</v>
      </c>
      <c r="C55" s="170"/>
      <c r="D55" s="171"/>
      <c r="E55" s="171"/>
      <c r="F55" s="189"/>
      <c r="G55" s="190"/>
      <c r="H55" s="190"/>
      <c r="I55" s="191">
        <f>SUM(I47:I54)</f>
        <v>0</v>
      </c>
      <c r="J55" s="191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  <row r="58" spans="1:10" x14ac:dyDescent="0.2">
      <c r="F58" s="192"/>
      <c r="G58" s="130"/>
      <c r="H58" s="192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70</v>
      </c>
    </row>
    <row r="2" spans="1:60" ht="24.95" customHeight="1" x14ac:dyDescent="0.2">
      <c r="A2" s="202" t="s">
        <v>69</v>
      </c>
      <c r="B2" s="196"/>
      <c r="C2" s="197" t="s">
        <v>45</v>
      </c>
      <c r="D2" s="198"/>
      <c r="E2" s="198"/>
      <c r="F2" s="198"/>
      <c r="G2" s="204"/>
      <c r="AE2" t="s">
        <v>71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72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73</v>
      </c>
    </row>
    <row r="5" spans="1:60" hidden="1" x14ac:dyDescent="0.2">
      <c r="A5" s="206" t="s">
        <v>74</v>
      </c>
      <c r="B5" s="207"/>
      <c r="C5" s="208"/>
      <c r="D5" s="209"/>
      <c r="E5" s="209"/>
      <c r="F5" s="209"/>
      <c r="G5" s="210"/>
      <c r="AE5" t="s">
        <v>75</v>
      </c>
    </row>
    <row r="7" spans="1:60" ht="38.25" x14ac:dyDescent="0.2">
      <c r="A7" s="215" t="s">
        <v>76</v>
      </c>
      <c r="B7" s="216" t="s">
        <v>77</v>
      </c>
      <c r="C7" s="216" t="s">
        <v>78</v>
      </c>
      <c r="D7" s="215" t="s">
        <v>79</v>
      </c>
      <c r="E7" s="215" t="s">
        <v>80</v>
      </c>
      <c r="F7" s="211" t="s">
        <v>81</v>
      </c>
      <c r="G7" s="234" t="s">
        <v>28</v>
      </c>
      <c r="H7" s="235" t="s">
        <v>29</v>
      </c>
      <c r="I7" s="235" t="s">
        <v>82</v>
      </c>
      <c r="J7" s="235" t="s">
        <v>30</v>
      </c>
      <c r="K7" s="235" t="s">
        <v>83</v>
      </c>
      <c r="L7" s="235" t="s">
        <v>84</v>
      </c>
      <c r="M7" s="235" t="s">
        <v>85</v>
      </c>
      <c r="N7" s="235" t="s">
        <v>86</v>
      </c>
      <c r="O7" s="235" t="s">
        <v>87</v>
      </c>
      <c r="P7" s="235" t="s">
        <v>88</v>
      </c>
      <c r="Q7" s="235" t="s">
        <v>89</v>
      </c>
      <c r="R7" s="235" t="s">
        <v>90</v>
      </c>
      <c r="S7" s="235" t="s">
        <v>91</v>
      </c>
      <c r="T7" s="235" t="s">
        <v>92</v>
      </c>
      <c r="U7" s="218" t="s">
        <v>93</v>
      </c>
    </row>
    <row r="8" spans="1:60" x14ac:dyDescent="0.2">
      <c r="A8" s="236" t="s">
        <v>94</v>
      </c>
      <c r="B8" s="237" t="s">
        <v>51</v>
      </c>
      <c r="C8" s="238" t="s">
        <v>52</v>
      </c>
      <c r="D8" s="239"/>
      <c r="E8" s="240"/>
      <c r="F8" s="241"/>
      <c r="G8" s="241">
        <f>SUMIF(AE9:AE27,"&lt;&gt;NOR",G9:G27)</f>
        <v>0</v>
      </c>
      <c r="H8" s="241"/>
      <c r="I8" s="241">
        <f>SUM(I9:I27)</f>
        <v>0</v>
      </c>
      <c r="J8" s="241"/>
      <c r="K8" s="241">
        <f>SUM(K9:K27)</f>
        <v>0</v>
      </c>
      <c r="L8" s="241"/>
      <c r="M8" s="241">
        <f>SUM(M9:M27)</f>
        <v>0</v>
      </c>
      <c r="N8" s="217"/>
      <c r="O8" s="217">
        <f>SUM(O9:O27)</f>
        <v>0</v>
      </c>
      <c r="P8" s="217"/>
      <c r="Q8" s="217">
        <f>SUM(Q9:Q27)</f>
        <v>0</v>
      </c>
      <c r="R8" s="217"/>
      <c r="S8" s="217"/>
      <c r="T8" s="236"/>
      <c r="U8" s="217">
        <f>SUM(U9:U27)</f>
        <v>26.450000000000003</v>
      </c>
      <c r="AE8" t="s">
        <v>95</v>
      </c>
    </row>
    <row r="9" spans="1:60" outlineLevel="1" x14ac:dyDescent="0.2">
      <c r="A9" s="213">
        <v>1</v>
      </c>
      <c r="B9" s="219" t="s">
        <v>96</v>
      </c>
      <c r="C9" s="264" t="s">
        <v>97</v>
      </c>
      <c r="D9" s="221" t="s">
        <v>98</v>
      </c>
      <c r="E9" s="228">
        <v>30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0.19</v>
      </c>
      <c r="U9" s="222">
        <f>ROUND(E9*T9,2)</f>
        <v>5.7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5" t="s">
        <v>100</v>
      </c>
      <c r="D10" s="224"/>
      <c r="E10" s="229">
        <v>30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101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2</v>
      </c>
      <c r="B11" s="219" t="s">
        <v>102</v>
      </c>
      <c r="C11" s="264" t="s">
        <v>103</v>
      </c>
      <c r="D11" s="221" t="s">
        <v>98</v>
      </c>
      <c r="E11" s="228">
        <v>5.45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0.37</v>
      </c>
      <c r="U11" s="222">
        <f>ROUND(E11*T11,2)</f>
        <v>2.02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99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19"/>
      <c r="C12" s="265" t="s">
        <v>104</v>
      </c>
      <c r="D12" s="224"/>
      <c r="E12" s="229">
        <v>5.45</v>
      </c>
      <c r="F12" s="232"/>
      <c r="G12" s="232"/>
      <c r="H12" s="232"/>
      <c r="I12" s="232"/>
      <c r="J12" s="232"/>
      <c r="K12" s="232"/>
      <c r="L12" s="232"/>
      <c r="M12" s="232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101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3</v>
      </c>
      <c r="B13" s="219" t="s">
        <v>105</v>
      </c>
      <c r="C13" s="264" t="s">
        <v>106</v>
      </c>
      <c r="D13" s="221" t="s">
        <v>98</v>
      </c>
      <c r="E13" s="228">
        <v>5.4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0.36499999999999999</v>
      </c>
      <c r="U13" s="222">
        <f>ROUND(E13*T13,2)</f>
        <v>1.97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99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19"/>
      <c r="C14" s="265" t="s">
        <v>107</v>
      </c>
      <c r="D14" s="224"/>
      <c r="E14" s="229">
        <v>5.4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101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4</v>
      </c>
      <c r="B15" s="219" t="s">
        <v>108</v>
      </c>
      <c r="C15" s="264" t="s">
        <v>109</v>
      </c>
      <c r="D15" s="221" t="s">
        <v>98</v>
      </c>
      <c r="E15" s="228">
        <v>3.3814799999999998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3.13</v>
      </c>
      <c r="U15" s="222">
        <f>ROUND(E15*T15,2)</f>
        <v>10.58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99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19"/>
      <c r="C16" s="265" t="s">
        <v>110</v>
      </c>
      <c r="D16" s="224"/>
      <c r="E16" s="229">
        <v>2.0249999999999999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101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19"/>
      <c r="C17" s="265" t="s">
        <v>111</v>
      </c>
      <c r="D17" s="224"/>
      <c r="E17" s="229">
        <v>1.3564799999999999</v>
      </c>
      <c r="F17" s="232"/>
      <c r="G17" s="232"/>
      <c r="H17" s="232"/>
      <c r="I17" s="232"/>
      <c r="J17" s="232"/>
      <c r="K17" s="232"/>
      <c r="L17" s="232"/>
      <c r="M17" s="232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101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5</v>
      </c>
      <c r="B18" s="219" t="s">
        <v>112</v>
      </c>
      <c r="C18" s="264" t="s">
        <v>113</v>
      </c>
      <c r="D18" s="221" t="s">
        <v>98</v>
      </c>
      <c r="E18" s="228">
        <v>1.62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3.53</v>
      </c>
      <c r="U18" s="222">
        <f>ROUND(E18*T18,2)</f>
        <v>5.72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19"/>
      <c r="C19" s="265" t="s">
        <v>114</v>
      </c>
      <c r="D19" s="224"/>
      <c r="E19" s="229">
        <v>1.62</v>
      </c>
      <c r="F19" s="232"/>
      <c r="G19" s="232"/>
      <c r="H19" s="232"/>
      <c r="I19" s="232"/>
      <c r="J19" s="232"/>
      <c r="K19" s="232"/>
      <c r="L19" s="232"/>
      <c r="M19" s="232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101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13">
        <v>6</v>
      </c>
      <c r="B20" s="219" t="s">
        <v>115</v>
      </c>
      <c r="C20" s="264" t="s">
        <v>116</v>
      </c>
      <c r="D20" s="221" t="s">
        <v>98</v>
      </c>
      <c r="E20" s="228">
        <v>45.85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0.01</v>
      </c>
      <c r="U20" s="222">
        <f>ROUND(E20*T20,2)</f>
        <v>0.46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99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19"/>
      <c r="C21" s="265" t="s">
        <v>117</v>
      </c>
      <c r="D21" s="224"/>
      <c r="E21" s="229">
        <v>45.85</v>
      </c>
      <c r="F21" s="232"/>
      <c r="G21" s="232"/>
      <c r="H21" s="232"/>
      <c r="I21" s="232"/>
      <c r="J21" s="232"/>
      <c r="K21" s="232"/>
      <c r="L21" s="232"/>
      <c r="M21" s="232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101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7</v>
      </c>
      <c r="B22" s="219" t="s">
        <v>118</v>
      </c>
      <c r="C22" s="264" t="s">
        <v>119</v>
      </c>
      <c r="D22" s="221" t="s">
        <v>98</v>
      </c>
      <c r="E22" s="228">
        <v>229.25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</v>
      </c>
      <c r="U22" s="222">
        <f>ROUND(E22*T22,2)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99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19"/>
      <c r="C23" s="265" t="s">
        <v>120</v>
      </c>
      <c r="D23" s="224"/>
      <c r="E23" s="229">
        <v>229.25</v>
      </c>
      <c r="F23" s="232"/>
      <c r="G23" s="232"/>
      <c r="H23" s="232"/>
      <c r="I23" s="232"/>
      <c r="J23" s="232"/>
      <c r="K23" s="232"/>
      <c r="L23" s="232"/>
      <c r="M23" s="232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101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8</v>
      </c>
      <c r="B24" s="219" t="s">
        <v>121</v>
      </c>
      <c r="C24" s="264" t="s">
        <v>122</v>
      </c>
      <c r="D24" s="221" t="s">
        <v>98</v>
      </c>
      <c r="E24" s="228">
        <v>40.4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99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19"/>
      <c r="C25" s="265" t="s">
        <v>123</v>
      </c>
      <c r="D25" s="224"/>
      <c r="E25" s="229">
        <v>40.4</v>
      </c>
      <c r="F25" s="232"/>
      <c r="G25" s="232"/>
      <c r="H25" s="232"/>
      <c r="I25" s="232"/>
      <c r="J25" s="232"/>
      <c r="K25" s="232"/>
      <c r="L25" s="232"/>
      <c r="M25" s="232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101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9</v>
      </c>
      <c r="B26" s="219" t="s">
        <v>124</v>
      </c>
      <c r="C26" s="264" t="s">
        <v>125</v>
      </c>
      <c r="D26" s="221" t="s">
        <v>98</v>
      </c>
      <c r="E26" s="228">
        <v>5.45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99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19"/>
      <c r="C27" s="265" t="s">
        <v>126</v>
      </c>
      <c r="D27" s="224"/>
      <c r="E27" s="229">
        <v>5.45</v>
      </c>
      <c r="F27" s="232"/>
      <c r="G27" s="232"/>
      <c r="H27" s="232"/>
      <c r="I27" s="232"/>
      <c r="J27" s="232"/>
      <c r="K27" s="232"/>
      <c r="L27" s="232"/>
      <c r="M27" s="232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101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14" t="s">
        <v>94</v>
      </c>
      <c r="B28" s="220" t="s">
        <v>53</v>
      </c>
      <c r="C28" s="266" t="s">
        <v>54</v>
      </c>
      <c r="D28" s="225"/>
      <c r="E28" s="230"/>
      <c r="F28" s="233"/>
      <c r="G28" s="233">
        <f>SUMIF(AE29:AE42,"&lt;&gt;NOR",G29:G42)</f>
        <v>0</v>
      </c>
      <c r="H28" s="233"/>
      <c r="I28" s="233">
        <f>SUM(I29:I42)</f>
        <v>0</v>
      </c>
      <c r="J28" s="233"/>
      <c r="K28" s="233">
        <f>SUM(K29:K42)</f>
        <v>0</v>
      </c>
      <c r="L28" s="233"/>
      <c r="M28" s="233">
        <f>SUM(M29:M42)</f>
        <v>0</v>
      </c>
      <c r="N28" s="226"/>
      <c r="O28" s="226">
        <f>SUM(O29:O42)</f>
        <v>0</v>
      </c>
      <c r="P28" s="226"/>
      <c r="Q28" s="226">
        <f>SUM(Q29:Q42)</f>
        <v>2</v>
      </c>
      <c r="R28" s="226"/>
      <c r="S28" s="226"/>
      <c r="T28" s="227"/>
      <c r="U28" s="226">
        <f>SUM(U29:U42)</f>
        <v>7.5200000000000005</v>
      </c>
      <c r="AE28" t="s">
        <v>95</v>
      </c>
    </row>
    <row r="29" spans="1:60" ht="22.5" outlineLevel="1" x14ac:dyDescent="0.2">
      <c r="A29" s="213">
        <v>10</v>
      </c>
      <c r="B29" s="219" t="s">
        <v>127</v>
      </c>
      <c r="C29" s="264" t="s">
        <v>128</v>
      </c>
      <c r="D29" s="221" t="s">
        <v>129</v>
      </c>
      <c r="E29" s="228">
        <v>2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130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19"/>
      <c r="C30" s="265" t="s">
        <v>57</v>
      </c>
      <c r="D30" s="224"/>
      <c r="E30" s="229">
        <v>2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101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11</v>
      </c>
      <c r="B31" s="219" t="s">
        <v>131</v>
      </c>
      <c r="C31" s="264" t="s">
        <v>132</v>
      </c>
      <c r="D31" s="221" t="s">
        <v>129</v>
      </c>
      <c r="E31" s="228">
        <v>14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</v>
      </c>
      <c r="U31" s="222">
        <f>ROUND(E31*T31,2)</f>
        <v>0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130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19"/>
      <c r="C32" s="265" t="s">
        <v>133</v>
      </c>
      <c r="D32" s="224"/>
      <c r="E32" s="229">
        <v>14</v>
      </c>
      <c r="F32" s="232"/>
      <c r="G32" s="232"/>
      <c r="H32" s="232"/>
      <c r="I32" s="232"/>
      <c r="J32" s="232"/>
      <c r="K32" s="232"/>
      <c r="L32" s="232"/>
      <c r="M32" s="232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101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13">
        <v>12</v>
      </c>
      <c r="B33" s="219" t="s">
        <v>134</v>
      </c>
      <c r="C33" s="264" t="s">
        <v>135</v>
      </c>
      <c r="D33" s="221" t="s">
        <v>136</v>
      </c>
      <c r="E33" s="228">
        <v>10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130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19"/>
      <c r="C34" s="265" t="s">
        <v>137</v>
      </c>
      <c r="D34" s="224"/>
      <c r="E34" s="229">
        <v>10</v>
      </c>
      <c r="F34" s="232"/>
      <c r="G34" s="232"/>
      <c r="H34" s="232"/>
      <c r="I34" s="232"/>
      <c r="J34" s="232"/>
      <c r="K34" s="232"/>
      <c r="L34" s="232"/>
      <c r="M34" s="232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101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13</v>
      </c>
      <c r="B35" s="219" t="s">
        <v>138</v>
      </c>
      <c r="C35" s="264" t="s">
        <v>139</v>
      </c>
      <c r="D35" s="221" t="s">
        <v>98</v>
      </c>
      <c r="E35" s="228">
        <v>1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0</v>
      </c>
      <c r="O35" s="222">
        <f>ROUND(E35*N35,5)</f>
        <v>0</v>
      </c>
      <c r="P35" s="222">
        <v>2</v>
      </c>
      <c r="Q35" s="222">
        <f>ROUND(E35*P35,5)</f>
        <v>2</v>
      </c>
      <c r="R35" s="222"/>
      <c r="S35" s="222"/>
      <c r="T35" s="223">
        <v>6.44</v>
      </c>
      <c r="U35" s="222">
        <f>ROUND(E35*T35,2)</f>
        <v>6.44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99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19"/>
      <c r="C36" s="265" t="s">
        <v>140</v>
      </c>
      <c r="D36" s="224"/>
      <c r="E36" s="229">
        <v>1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101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14</v>
      </c>
      <c r="B37" s="219" t="s">
        <v>141</v>
      </c>
      <c r="C37" s="264" t="s">
        <v>142</v>
      </c>
      <c r="D37" s="221" t="s">
        <v>143</v>
      </c>
      <c r="E37" s="228">
        <v>2.2000000000000002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0.49</v>
      </c>
      <c r="U37" s="222">
        <f>ROUND(E37*T37,2)</f>
        <v>1.08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99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/>
      <c r="B38" s="219"/>
      <c r="C38" s="265" t="s">
        <v>144</v>
      </c>
      <c r="D38" s="224"/>
      <c r="E38" s="229">
        <v>2.2000000000000002</v>
      </c>
      <c r="F38" s="232"/>
      <c r="G38" s="232"/>
      <c r="H38" s="232"/>
      <c r="I38" s="232"/>
      <c r="J38" s="232"/>
      <c r="K38" s="232"/>
      <c r="L38" s="232"/>
      <c r="M38" s="232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101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15</v>
      </c>
      <c r="B39" s="219" t="s">
        <v>145</v>
      </c>
      <c r="C39" s="264" t="s">
        <v>146</v>
      </c>
      <c r="D39" s="221" t="s">
        <v>143</v>
      </c>
      <c r="E39" s="228">
        <v>30.8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99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19"/>
      <c r="C40" s="265" t="s">
        <v>147</v>
      </c>
      <c r="D40" s="224"/>
      <c r="E40" s="229">
        <v>30.8</v>
      </c>
      <c r="F40" s="232"/>
      <c r="G40" s="232"/>
      <c r="H40" s="232"/>
      <c r="I40" s="232"/>
      <c r="J40" s="232"/>
      <c r="K40" s="232"/>
      <c r="L40" s="232"/>
      <c r="M40" s="232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101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16</v>
      </c>
      <c r="B41" s="219" t="s">
        <v>148</v>
      </c>
      <c r="C41" s="264" t="s">
        <v>149</v>
      </c>
      <c r="D41" s="221" t="s">
        <v>143</v>
      </c>
      <c r="E41" s="228">
        <v>2.2000000000000002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99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19"/>
      <c r="C42" s="265" t="s">
        <v>144</v>
      </c>
      <c r="D42" s="224"/>
      <c r="E42" s="229">
        <v>2.2000000000000002</v>
      </c>
      <c r="F42" s="232"/>
      <c r="G42" s="232"/>
      <c r="H42" s="232"/>
      <c r="I42" s="232"/>
      <c r="J42" s="232"/>
      <c r="K42" s="232"/>
      <c r="L42" s="232"/>
      <c r="M42" s="232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101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14" t="s">
        <v>94</v>
      </c>
      <c r="B43" s="220" t="s">
        <v>55</v>
      </c>
      <c r="C43" s="266" t="s">
        <v>56</v>
      </c>
      <c r="D43" s="225"/>
      <c r="E43" s="230"/>
      <c r="F43" s="233"/>
      <c r="G43" s="233">
        <f>SUMIF(AE44:AE55,"&lt;&gt;NOR",G44:G55)</f>
        <v>0</v>
      </c>
      <c r="H43" s="233"/>
      <c r="I43" s="233">
        <f>SUM(I44:I55)</f>
        <v>0</v>
      </c>
      <c r="J43" s="233"/>
      <c r="K43" s="233">
        <f>SUM(K44:K55)</f>
        <v>0</v>
      </c>
      <c r="L43" s="233"/>
      <c r="M43" s="233">
        <f>SUM(M44:M55)</f>
        <v>0</v>
      </c>
      <c r="N43" s="226"/>
      <c r="O43" s="226">
        <f>SUM(O44:O55)</f>
        <v>3.2699999999999999E-3</v>
      </c>
      <c r="P43" s="226"/>
      <c r="Q43" s="226">
        <f>SUM(Q44:Q55)</f>
        <v>0</v>
      </c>
      <c r="R43" s="226"/>
      <c r="S43" s="226"/>
      <c r="T43" s="227"/>
      <c r="U43" s="226">
        <f>SUM(U44:U55)</f>
        <v>27.91</v>
      </c>
      <c r="AE43" t="s">
        <v>95</v>
      </c>
    </row>
    <row r="44" spans="1:60" outlineLevel="1" x14ac:dyDescent="0.2">
      <c r="A44" s="213">
        <v>17</v>
      </c>
      <c r="B44" s="219" t="s">
        <v>150</v>
      </c>
      <c r="C44" s="264" t="s">
        <v>151</v>
      </c>
      <c r="D44" s="221" t="s">
        <v>98</v>
      </c>
      <c r="E44" s="228">
        <v>10.9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99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19"/>
      <c r="C45" s="265" t="s">
        <v>152</v>
      </c>
      <c r="D45" s="224"/>
      <c r="E45" s="229">
        <v>10.9</v>
      </c>
      <c r="F45" s="232"/>
      <c r="G45" s="232"/>
      <c r="H45" s="232"/>
      <c r="I45" s="232"/>
      <c r="J45" s="232"/>
      <c r="K45" s="232"/>
      <c r="L45" s="232"/>
      <c r="M45" s="232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101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18</v>
      </c>
      <c r="B46" s="219" t="s">
        <v>115</v>
      </c>
      <c r="C46" s="264" t="s">
        <v>116</v>
      </c>
      <c r="D46" s="221" t="s">
        <v>98</v>
      </c>
      <c r="E46" s="228">
        <v>10.9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0.01</v>
      </c>
      <c r="U46" s="222">
        <f>ROUND(E46*T46,2)</f>
        <v>0.11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99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19"/>
      <c r="C47" s="265" t="s">
        <v>152</v>
      </c>
      <c r="D47" s="224"/>
      <c r="E47" s="229">
        <v>10.9</v>
      </c>
      <c r="F47" s="232"/>
      <c r="G47" s="232"/>
      <c r="H47" s="232"/>
      <c r="I47" s="232"/>
      <c r="J47" s="232"/>
      <c r="K47" s="232"/>
      <c r="L47" s="232"/>
      <c r="M47" s="232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101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19</v>
      </c>
      <c r="B48" s="219" t="s">
        <v>153</v>
      </c>
      <c r="C48" s="264" t="s">
        <v>154</v>
      </c>
      <c r="D48" s="221" t="s">
        <v>98</v>
      </c>
      <c r="E48" s="228">
        <v>10.9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0.65</v>
      </c>
      <c r="U48" s="222">
        <f>ROUND(E48*T48,2)</f>
        <v>7.09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99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19"/>
      <c r="C49" s="265" t="s">
        <v>152</v>
      </c>
      <c r="D49" s="224"/>
      <c r="E49" s="229">
        <v>10.9</v>
      </c>
      <c r="F49" s="232"/>
      <c r="G49" s="232"/>
      <c r="H49" s="232"/>
      <c r="I49" s="232"/>
      <c r="J49" s="232"/>
      <c r="K49" s="232"/>
      <c r="L49" s="232"/>
      <c r="M49" s="232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101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20</v>
      </c>
      <c r="B50" s="219" t="s">
        <v>155</v>
      </c>
      <c r="C50" s="264" t="s">
        <v>156</v>
      </c>
      <c r="D50" s="221" t="s">
        <v>157</v>
      </c>
      <c r="E50" s="228">
        <v>109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0.06</v>
      </c>
      <c r="U50" s="222">
        <f>ROUND(E50*T50,2)</f>
        <v>6.54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99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19"/>
      <c r="C51" s="265" t="s">
        <v>158</v>
      </c>
      <c r="D51" s="224"/>
      <c r="E51" s="229">
        <v>109</v>
      </c>
      <c r="F51" s="232"/>
      <c r="G51" s="232"/>
      <c r="H51" s="232"/>
      <c r="I51" s="232"/>
      <c r="J51" s="232"/>
      <c r="K51" s="232"/>
      <c r="L51" s="232"/>
      <c r="M51" s="232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101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21</v>
      </c>
      <c r="B52" s="219" t="s">
        <v>159</v>
      </c>
      <c r="C52" s="264" t="s">
        <v>160</v>
      </c>
      <c r="D52" s="221" t="s">
        <v>157</v>
      </c>
      <c r="E52" s="228">
        <v>109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0.13</v>
      </c>
      <c r="U52" s="222">
        <f>ROUND(E52*T52,2)</f>
        <v>14.17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99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19"/>
      <c r="C53" s="265" t="s">
        <v>158</v>
      </c>
      <c r="D53" s="224"/>
      <c r="E53" s="229">
        <v>109</v>
      </c>
      <c r="F53" s="232"/>
      <c r="G53" s="232"/>
      <c r="H53" s="232"/>
      <c r="I53" s="232"/>
      <c r="J53" s="232"/>
      <c r="K53" s="232"/>
      <c r="L53" s="232"/>
      <c r="M53" s="232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101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22</v>
      </c>
      <c r="B54" s="219" t="s">
        <v>161</v>
      </c>
      <c r="C54" s="264" t="s">
        <v>162</v>
      </c>
      <c r="D54" s="221" t="s">
        <v>163</v>
      </c>
      <c r="E54" s="228">
        <v>3.27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2">
        <v>1E-3</v>
      </c>
      <c r="O54" s="222">
        <f>ROUND(E54*N54,5)</f>
        <v>3.2699999999999999E-3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130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19"/>
      <c r="C55" s="265" t="s">
        <v>164</v>
      </c>
      <c r="D55" s="224"/>
      <c r="E55" s="229">
        <v>3.27</v>
      </c>
      <c r="F55" s="232"/>
      <c r="G55" s="232"/>
      <c r="H55" s="232"/>
      <c r="I55" s="232"/>
      <c r="J55" s="232"/>
      <c r="K55" s="232"/>
      <c r="L55" s="232"/>
      <c r="M55" s="232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101</v>
      </c>
      <c r="AF55" s="212">
        <v>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x14ac:dyDescent="0.2">
      <c r="A56" s="214" t="s">
        <v>94</v>
      </c>
      <c r="B56" s="220" t="s">
        <v>57</v>
      </c>
      <c r="C56" s="266" t="s">
        <v>58</v>
      </c>
      <c r="D56" s="225"/>
      <c r="E56" s="230"/>
      <c r="F56" s="233"/>
      <c r="G56" s="233">
        <f>SUMIF(AE57:AE71,"&lt;&gt;NOR",G57:G71)</f>
        <v>0</v>
      </c>
      <c r="H56" s="233"/>
      <c r="I56" s="233">
        <f>SUM(I57:I71)</f>
        <v>0</v>
      </c>
      <c r="J56" s="233"/>
      <c r="K56" s="233">
        <f>SUM(K57:K71)</f>
        <v>0</v>
      </c>
      <c r="L56" s="233"/>
      <c r="M56" s="233">
        <f>SUM(M57:M71)</f>
        <v>0</v>
      </c>
      <c r="N56" s="226"/>
      <c r="O56" s="226">
        <f>SUM(O57:O71)</f>
        <v>43.527539999999995</v>
      </c>
      <c r="P56" s="226"/>
      <c r="Q56" s="226">
        <f>SUM(Q57:Q71)</f>
        <v>0</v>
      </c>
      <c r="R56" s="226"/>
      <c r="S56" s="226"/>
      <c r="T56" s="227"/>
      <c r="U56" s="226">
        <f>SUM(U57:U71)</f>
        <v>13.25</v>
      </c>
      <c r="AE56" t="s">
        <v>95</v>
      </c>
    </row>
    <row r="57" spans="1:60" outlineLevel="1" x14ac:dyDescent="0.2">
      <c r="A57" s="213">
        <v>23</v>
      </c>
      <c r="B57" s="219" t="s">
        <v>165</v>
      </c>
      <c r="C57" s="264" t="s">
        <v>166</v>
      </c>
      <c r="D57" s="221" t="s">
        <v>98</v>
      </c>
      <c r="E57" s="228">
        <v>2.8545600000000002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2">
        <v>1.9397</v>
      </c>
      <c r="O57" s="222">
        <f>ROUND(E57*N57,5)</f>
        <v>5.5369900000000003</v>
      </c>
      <c r="P57" s="222">
        <v>0</v>
      </c>
      <c r="Q57" s="222">
        <f>ROUND(E57*P57,5)</f>
        <v>0</v>
      </c>
      <c r="R57" s="222"/>
      <c r="S57" s="222"/>
      <c r="T57" s="223">
        <v>0.97</v>
      </c>
      <c r="U57" s="222">
        <f>ROUND(E57*T57,2)</f>
        <v>2.77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99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/>
      <c r="B58" s="219"/>
      <c r="C58" s="265" t="s">
        <v>167</v>
      </c>
      <c r="D58" s="224"/>
      <c r="E58" s="229">
        <v>0.40500000000000003</v>
      </c>
      <c r="F58" s="232"/>
      <c r="G58" s="232"/>
      <c r="H58" s="232"/>
      <c r="I58" s="232"/>
      <c r="J58" s="232"/>
      <c r="K58" s="232"/>
      <c r="L58" s="232"/>
      <c r="M58" s="232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101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/>
      <c r="B59" s="219"/>
      <c r="C59" s="265" t="s">
        <v>168</v>
      </c>
      <c r="D59" s="224"/>
      <c r="E59" s="229">
        <v>0.16955999999999999</v>
      </c>
      <c r="F59" s="232"/>
      <c r="G59" s="232"/>
      <c r="H59" s="232"/>
      <c r="I59" s="232"/>
      <c r="J59" s="232"/>
      <c r="K59" s="232"/>
      <c r="L59" s="232"/>
      <c r="M59" s="232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101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/>
      <c r="B60" s="219"/>
      <c r="C60" s="265" t="s">
        <v>169</v>
      </c>
      <c r="D60" s="224"/>
      <c r="E60" s="229">
        <v>0.6</v>
      </c>
      <c r="F60" s="232"/>
      <c r="G60" s="232"/>
      <c r="H60" s="232"/>
      <c r="I60" s="232"/>
      <c r="J60" s="232"/>
      <c r="K60" s="232"/>
      <c r="L60" s="232"/>
      <c r="M60" s="232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101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/>
      <c r="B61" s="219"/>
      <c r="C61" s="265" t="s">
        <v>170</v>
      </c>
      <c r="D61" s="224"/>
      <c r="E61" s="229">
        <v>1.68</v>
      </c>
      <c r="F61" s="232"/>
      <c r="G61" s="232"/>
      <c r="H61" s="232"/>
      <c r="I61" s="232"/>
      <c r="J61" s="232"/>
      <c r="K61" s="232"/>
      <c r="L61" s="232"/>
      <c r="M61" s="232"/>
      <c r="N61" s="222"/>
      <c r="O61" s="222"/>
      <c r="P61" s="222"/>
      <c r="Q61" s="222"/>
      <c r="R61" s="222"/>
      <c r="S61" s="222"/>
      <c r="T61" s="223"/>
      <c r="U61" s="222"/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101</v>
      </c>
      <c r="AF61" s="212">
        <v>0</v>
      </c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24</v>
      </c>
      <c r="B62" s="219" t="s">
        <v>171</v>
      </c>
      <c r="C62" s="264" t="s">
        <v>172</v>
      </c>
      <c r="D62" s="221" t="s">
        <v>98</v>
      </c>
      <c r="E62" s="228">
        <v>5.0561280000000002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2">
        <v>2.5249999999999999</v>
      </c>
      <c r="O62" s="222">
        <f>ROUND(E62*N62,5)</f>
        <v>12.766719999999999</v>
      </c>
      <c r="P62" s="222">
        <v>0</v>
      </c>
      <c r="Q62" s="222">
        <f>ROUND(E62*P62,5)</f>
        <v>0</v>
      </c>
      <c r="R62" s="222"/>
      <c r="S62" s="222"/>
      <c r="T62" s="223">
        <v>0.48</v>
      </c>
      <c r="U62" s="222">
        <f>ROUND(E62*T62,2)</f>
        <v>2.4300000000000002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99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/>
      <c r="B63" s="219"/>
      <c r="C63" s="265" t="s">
        <v>173</v>
      </c>
      <c r="D63" s="224"/>
      <c r="E63" s="229">
        <v>3.5640000000000001</v>
      </c>
      <c r="F63" s="232"/>
      <c r="G63" s="232"/>
      <c r="H63" s="232"/>
      <c r="I63" s="232"/>
      <c r="J63" s="232"/>
      <c r="K63" s="232"/>
      <c r="L63" s="232"/>
      <c r="M63" s="232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101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/>
      <c r="B64" s="219"/>
      <c r="C64" s="265" t="s">
        <v>174</v>
      </c>
      <c r="D64" s="224"/>
      <c r="E64" s="229">
        <v>1.4921279999999999</v>
      </c>
      <c r="F64" s="232"/>
      <c r="G64" s="232"/>
      <c r="H64" s="232"/>
      <c r="I64" s="232"/>
      <c r="J64" s="232"/>
      <c r="K64" s="232"/>
      <c r="L64" s="232"/>
      <c r="M64" s="232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101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25</v>
      </c>
      <c r="B65" s="219" t="s">
        <v>175</v>
      </c>
      <c r="C65" s="264" t="s">
        <v>176</v>
      </c>
      <c r="D65" s="221" t="s">
        <v>98</v>
      </c>
      <c r="E65" s="228">
        <v>4.62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22">
        <v>2.5249999999999999</v>
      </c>
      <c r="O65" s="222">
        <f>ROUND(E65*N65,5)</f>
        <v>11.6655</v>
      </c>
      <c r="P65" s="222">
        <v>0</v>
      </c>
      <c r="Q65" s="222">
        <f>ROUND(E65*P65,5)</f>
        <v>0</v>
      </c>
      <c r="R65" s="222"/>
      <c r="S65" s="222"/>
      <c r="T65" s="223">
        <v>0.48</v>
      </c>
      <c r="U65" s="222">
        <f>ROUND(E65*T65,2)</f>
        <v>2.2200000000000002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99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/>
      <c r="B66" s="219"/>
      <c r="C66" s="265" t="s">
        <v>177</v>
      </c>
      <c r="D66" s="224"/>
      <c r="E66" s="229">
        <v>4.62</v>
      </c>
      <c r="F66" s="232"/>
      <c r="G66" s="232"/>
      <c r="H66" s="232"/>
      <c r="I66" s="232"/>
      <c r="J66" s="232"/>
      <c r="K66" s="232"/>
      <c r="L66" s="232"/>
      <c r="M66" s="232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101</v>
      </c>
      <c r="AF66" s="212">
        <v>0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26</v>
      </c>
      <c r="B67" s="219" t="s">
        <v>178</v>
      </c>
      <c r="C67" s="264" t="s">
        <v>179</v>
      </c>
      <c r="D67" s="221" t="s">
        <v>98</v>
      </c>
      <c r="E67" s="228">
        <v>5.28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22">
        <v>2.5249999999999999</v>
      </c>
      <c r="O67" s="222">
        <f>ROUND(E67*N67,5)</f>
        <v>13.332000000000001</v>
      </c>
      <c r="P67" s="222">
        <v>0</v>
      </c>
      <c r="Q67" s="222">
        <f>ROUND(E67*P67,5)</f>
        <v>0</v>
      </c>
      <c r="R67" s="222"/>
      <c r="S67" s="222"/>
      <c r="T67" s="223">
        <v>0.48</v>
      </c>
      <c r="U67" s="222">
        <f>ROUND(E67*T67,2)</f>
        <v>2.5299999999999998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99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/>
      <c r="B68" s="219"/>
      <c r="C68" s="265" t="s">
        <v>180</v>
      </c>
      <c r="D68" s="224"/>
      <c r="E68" s="229">
        <v>5.28</v>
      </c>
      <c r="F68" s="232"/>
      <c r="G68" s="232"/>
      <c r="H68" s="232"/>
      <c r="I68" s="232"/>
      <c r="J68" s="232"/>
      <c r="K68" s="232"/>
      <c r="L68" s="232"/>
      <c r="M68" s="232"/>
      <c r="N68" s="222"/>
      <c r="O68" s="222"/>
      <c r="P68" s="222"/>
      <c r="Q68" s="222"/>
      <c r="R68" s="222"/>
      <c r="S68" s="222"/>
      <c r="T68" s="223"/>
      <c r="U68" s="222"/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101</v>
      </c>
      <c r="AF68" s="212">
        <v>0</v>
      </c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13">
        <v>27</v>
      </c>
      <c r="B69" s="219" t="s">
        <v>181</v>
      </c>
      <c r="C69" s="264" t="s">
        <v>182</v>
      </c>
      <c r="D69" s="221" t="s">
        <v>143</v>
      </c>
      <c r="E69" s="228">
        <v>0.21648000000000001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2">
        <v>1.04548</v>
      </c>
      <c r="O69" s="222">
        <f>ROUND(E69*N69,5)</f>
        <v>0.22633</v>
      </c>
      <c r="P69" s="222">
        <v>0</v>
      </c>
      <c r="Q69" s="222">
        <f>ROUND(E69*P69,5)</f>
        <v>0</v>
      </c>
      <c r="R69" s="222"/>
      <c r="S69" s="222"/>
      <c r="T69" s="223">
        <v>15.231</v>
      </c>
      <c r="U69" s="222">
        <f>ROUND(E69*T69,2)</f>
        <v>3.3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99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/>
      <c r="B70" s="219"/>
      <c r="C70" s="265" t="s">
        <v>183</v>
      </c>
      <c r="D70" s="224"/>
      <c r="E70" s="229">
        <v>0.13728000000000001</v>
      </c>
      <c r="F70" s="232"/>
      <c r="G70" s="232"/>
      <c r="H70" s="232"/>
      <c r="I70" s="232"/>
      <c r="J70" s="232"/>
      <c r="K70" s="232"/>
      <c r="L70" s="232"/>
      <c r="M70" s="232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101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19"/>
      <c r="C71" s="265" t="s">
        <v>184</v>
      </c>
      <c r="D71" s="224"/>
      <c r="E71" s="229">
        <v>7.9200000000000007E-2</v>
      </c>
      <c r="F71" s="232"/>
      <c r="G71" s="232"/>
      <c r="H71" s="232"/>
      <c r="I71" s="232"/>
      <c r="J71" s="232"/>
      <c r="K71" s="232"/>
      <c r="L71" s="232"/>
      <c r="M71" s="232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101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214" t="s">
        <v>94</v>
      </c>
      <c r="B72" s="220" t="s">
        <v>59</v>
      </c>
      <c r="C72" s="266" t="s">
        <v>60</v>
      </c>
      <c r="D72" s="225"/>
      <c r="E72" s="230"/>
      <c r="F72" s="233"/>
      <c r="G72" s="233">
        <f>SUMIF(AE73:AE89,"&lt;&gt;NOR",G73:G89)</f>
        <v>0</v>
      </c>
      <c r="H72" s="233"/>
      <c r="I72" s="233">
        <f>SUM(I73:I89)</f>
        <v>0</v>
      </c>
      <c r="J72" s="233"/>
      <c r="K72" s="233">
        <f>SUM(K73:K89)</f>
        <v>0</v>
      </c>
      <c r="L72" s="233"/>
      <c r="M72" s="233">
        <f>SUM(M73:M89)</f>
        <v>0</v>
      </c>
      <c r="N72" s="226"/>
      <c r="O72" s="226">
        <f>SUM(O73:O89)</f>
        <v>3.0001500000000001</v>
      </c>
      <c r="P72" s="226"/>
      <c r="Q72" s="226">
        <f>SUM(Q73:Q89)</f>
        <v>0</v>
      </c>
      <c r="R72" s="226"/>
      <c r="S72" s="226"/>
      <c r="T72" s="227"/>
      <c r="U72" s="226">
        <f>SUM(U73:U89)</f>
        <v>74.539999999999992</v>
      </c>
      <c r="AE72" t="s">
        <v>95</v>
      </c>
    </row>
    <row r="73" spans="1:60" outlineLevel="1" x14ac:dyDescent="0.2">
      <c r="A73" s="213">
        <v>28</v>
      </c>
      <c r="B73" s="219" t="s">
        <v>185</v>
      </c>
      <c r="C73" s="264" t="s">
        <v>186</v>
      </c>
      <c r="D73" s="221" t="s">
        <v>187</v>
      </c>
      <c r="E73" s="228">
        <v>45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22">
        <v>7.0200000000000002E-3</v>
      </c>
      <c r="O73" s="222">
        <f>ROUND(E73*N73,5)</f>
        <v>0.31590000000000001</v>
      </c>
      <c r="P73" s="222">
        <v>0</v>
      </c>
      <c r="Q73" s="222">
        <f>ROUND(E73*P73,5)</f>
        <v>0</v>
      </c>
      <c r="R73" s="222"/>
      <c r="S73" s="222"/>
      <c r="T73" s="223">
        <v>0.52</v>
      </c>
      <c r="U73" s="222">
        <f>ROUND(E73*T73,2)</f>
        <v>23.4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99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/>
      <c r="B74" s="219"/>
      <c r="C74" s="265" t="s">
        <v>188</v>
      </c>
      <c r="D74" s="224"/>
      <c r="E74" s="229">
        <v>45</v>
      </c>
      <c r="F74" s="232"/>
      <c r="G74" s="232"/>
      <c r="H74" s="232"/>
      <c r="I74" s="232"/>
      <c r="J74" s="232"/>
      <c r="K74" s="232"/>
      <c r="L74" s="232"/>
      <c r="M74" s="232"/>
      <c r="N74" s="222"/>
      <c r="O74" s="222"/>
      <c r="P74" s="222"/>
      <c r="Q74" s="222"/>
      <c r="R74" s="222"/>
      <c r="S74" s="222"/>
      <c r="T74" s="223"/>
      <c r="U74" s="222"/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101</v>
      </c>
      <c r="AF74" s="212">
        <v>0</v>
      </c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29</v>
      </c>
      <c r="B75" s="219" t="s">
        <v>189</v>
      </c>
      <c r="C75" s="264" t="s">
        <v>190</v>
      </c>
      <c r="D75" s="221" t="s">
        <v>191</v>
      </c>
      <c r="E75" s="228">
        <v>104.8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22">
        <v>0</v>
      </c>
      <c r="O75" s="222">
        <f>ROUND(E75*N75,5)</f>
        <v>0</v>
      </c>
      <c r="P75" s="222">
        <v>0</v>
      </c>
      <c r="Q75" s="222">
        <f>ROUND(E75*P75,5)</f>
        <v>0</v>
      </c>
      <c r="R75" s="222"/>
      <c r="S75" s="222"/>
      <c r="T75" s="223">
        <v>0.47</v>
      </c>
      <c r="U75" s="222">
        <f>ROUND(E75*T75,2)</f>
        <v>49.26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99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/>
      <c r="B76" s="219"/>
      <c r="C76" s="265" t="s">
        <v>192</v>
      </c>
      <c r="D76" s="224"/>
      <c r="E76" s="229">
        <v>104.8</v>
      </c>
      <c r="F76" s="232"/>
      <c r="G76" s="232"/>
      <c r="H76" s="232"/>
      <c r="I76" s="232"/>
      <c r="J76" s="232"/>
      <c r="K76" s="232"/>
      <c r="L76" s="232"/>
      <c r="M76" s="232"/>
      <c r="N76" s="222"/>
      <c r="O76" s="222"/>
      <c r="P76" s="222"/>
      <c r="Q76" s="222"/>
      <c r="R76" s="222"/>
      <c r="S76" s="222"/>
      <c r="T76" s="223"/>
      <c r="U76" s="222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101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30</v>
      </c>
      <c r="B77" s="219" t="s">
        <v>193</v>
      </c>
      <c r="C77" s="264" t="s">
        <v>194</v>
      </c>
      <c r="D77" s="221" t="s">
        <v>187</v>
      </c>
      <c r="E77" s="228">
        <v>1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1.88</v>
      </c>
      <c r="U77" s="222">
        <f>ROUND(E77*T77,2)</f>
        <v>1.88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99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/>
      <c r="B78" s="219"/>
      <c r="C78" s="265" t="s">
        <v>51</v>
      </c>
      <c r="D78" s="224"/>
      <c r="E78" s="229">
        <v>1</v>
      </c>
      <c r="F78" s="232"/>
      <c r="G78" s="232"/>
      <c r="H78" s="232"/>
      <c r="I78" s="232"/>
      <c r="J78" s="232"/>
      <c r="K78" s="232"/>
      <c r="L78" s="232"/>
      <c r="M78" s="232"/>
      <c r="N78" s="222"/>
      <c r="O78" s="222"/>
      <c r="P78" s="222"/>
      <c r="Q78" s="222"/>
      <c r="R78" s="222"/>
      <c r="S78" s="222"/>
      <c r="T78" s="223"/>
      <c r="U78" s="222"/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101</v>
      </c>
      <c r="AF78" s="212">
        <v>0</v>
      </c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>
        <v>31</v>
      </c>
      <c r="B79" s="219" t="s">
        <v>195</v>
      </c>
      <c r="C79" s="264" t="s">
        <v>196</v>
      </c>
      <c r="D79" s="221" t="s">
        <v>187</v>
      </c>
      <c r="E79" s="228">
        <v>45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22">
        <v>7.0000000000000001E-3</v>
      </c>
      <c r="O79" s="222">
        <f>ROUND(E79*N79,5)</f>
        <v>0.315</v>
      </c>
      <c r="P79" s="222">
        <v>0</v>
      </c>
      <c r="Q79" s="222">
        <f>ROUND(E79*P79,5)</f>
        <v>0</v>
      </c>
      <c r="R79" s="222"/>
      <c r="S79" s="222"/>
      <c r="T79" s="223">
        <v>0</v>
      </c>
      <c r="U79" s="222">
        <f>ROUND(E79*T79,2)</f>
        <v>0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130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/>
      <c r="B80" s="219"/>
      <c r="C80" s="265" t="s">
        <v>188</v>
      </c>
      <c r="D80" s="224"/>
      <c r="E80" s="229">
        <v>45</v>
      </c>
      <c r="F80" s="232"/>
      <c r="G80" s="232"/>
      <c r="H80" s="232"/>
      <c r="I80" s="232"/>
      <c r="J80" s="232"/>
      <c r="K80" s="232"/>
      <c r="L80" s="232"/>
      <c r="M80" s="232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101</v>
      </c>
      <c r="AF80" s="212">
        <v>0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13">
        <v>32</v>
      </c>
      <c r="B81" s="219" t="s">
        <v>197</v>
      </c>
      <c r="C81" s="264" t="s">
        <v>198</v>
      </c>
      <c r="D81" s="221" t="s">
        <v>187</v>
      </c>
      <c r="E81" s="228">
        <v>39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22">
        <v>1.6E-2</v>
      </c>
      <c r="O81" s="222">
        <f>ROUND(E81*N81,5)</f>
        <v>0.624</v>
      </c>
      <c r="P81" s="222">
        <v>0</v>
      </c>
      <c r="Q81" s="222">
        <f>ROUND(E81*P81,5)</f>
        <v>0</v>
      </c>
      <c r="R81" s="222"/>
      <c r="S81" s="222"/>
      <c r="T81" s="223">
        <v>0</v>
      </c>
      <c r="U81" s="222">
        <f>ROUND(E81*T81,2)</f>
        <v>0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130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/>
      <c r="B82" s="219"/>
      <c r="C82" s="265" t="s">
        <v>199</v>
      </c>
      <c r="D82" s="224"/>
      <c r="E82" s="229">
        <v>39</v>
      </c>
      <c r="F82" s="232"/>
      <c r="G82" s="232"/>
      <c r="H82" s="232"/>
      <c r="I82" s="232"/>
      <c r="J82" s="232"/>
      <c r="K82" s="232"/>
      <c r="L82" s="232"/>
      <c r="M82" s="232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101</v>
      </c>
      <c r="AF82" s="212">
        <v>0</v>
      </c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13">
        <v>33</v>
      </c>
      <c r="B83" s="219" t="s">
        <v>200</v>
      </c>
      <c r="C83" s="264" t="s">
        <v>201</v>
      </c>
      <c r="D83" s="221" t="s">
        <v>187</v>
      </c>
      <c r="E83" s="228">
        <v>4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22">
        <v>1.6E-2</v>
      </c>
      <c r="O83" s="222">
        <f>ROUND(E83*N83,5)</f>
        <v>6.4000000000000001E-2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130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/>
      <c r="B84" s="219"/>
      <c r="C84" s="265" t="s">
        <v>202</v>
      </c>
      <c r="D84" s="224"/>
      <c r="E84" s="229">
        <v>4</v>
      </c>
      <c r="F84" s="232"/>
      <c r="G84" s="232"/>
      <c r="H84" s="232"/>
      <c r="I84" s="232"/>
      <c r="J84" s="232"/>
      <c r="K84" s="232"/>
      <c r="L84" s="232"/>
      <c r="M84" s="232"/>
      <c r="N84" s="222"/>
      <c r="O84" s="222"/>
      <c r="P84" s="222"/>
      <c r="Q84" s="222"/>
      <c r="R84" s="222"/>
      <c r="S84" s="222"/>
      <c r="T84" s="223"/>
      <c r="U84" s="222"/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101</v>
      </c>
      <c r="AF84" s="212">
        <v>0</v>
      </c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13">
        <v>34</v>
      </c>
      <c r="B85" s="219" t="s">
        <v>203</v>
      </c>
      <c r="C85" s="264" t="s">
        <v>204</v>
      </c>
      <c r="D85" s="221" t="s">
        <v>187</v>
      </c>
      <c r="E85" s="228">
        <v>1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130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/>
      <c r="B86" s="219"/>
      <c r="C86" s="265" t="s">
        <v>51</v>
      </c>
      <c r="D86" s="224"/>
      <c r="E86" s="229">
        <v>1</v>
      </c>
      <c r="F86" s="232"/>
      <c r="G86" s="232"/>
      <c r="H86" s="232"/>
      <c r="I86" s="232"/>
      <c r="J86" s="232"/>
      <c r="K86" s="232"/>
      <c r="L86" s="232"/>
      <c r="M86" s="232"/>
      <c r="N86" s="222"/>
      <c r="O86" s="222"/>
      <c r="P86" s="222"/>
      <c r="Q86" s="222"/>
      <c r="R86" s="222"/>
      <c r="S86" s="222"/>
      <c r="T86" s="223"/>
      <c r="U86" s="222"/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101</v>
      </c>
      <c r="AF86" s="212">
        <v>0</v>
      </c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13">
        <v>35</v>
      </c>
      <c r="B87" s="219" t="s">
        <v>205</v>
      </c>
      <c r="C87" s="264" t="s">
        <v>206</v>
      </c>
      <c r="D87" s="221" t="s">
        <v>163</v>
      </c>
      <c r="E87" s="228">
        <v>398.4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22">
        <v>4.2199999999999998E-3</v>
      </c>
      <c r="O87" s="222">
        <f>ROUND(E87*N87,5)</f>
        <v>1.6812499999999999</v>
      </c>
      <c r="P87" s="222">
        <v>0</v>
      </c>
      <c r="Q87" s="222">
        <f>ROUND(E87*P87,5)</f>
        <v>0</v>
      </c>
      <c r="R87" s="222"/>
      <c r="S87" s="222"/>
      <c r="T87" s="223">
        <v>0</v>
      </c>
      <c r="U87" s="222">
        <f>ROUND(E87*T87,2)</f>
        <v>0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130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/>
      <c r="B88" s="219"/>
      <c r="C88" s="265" t="s">
        <v>207</v>
      </c>
      <c r="D88" s="224"/>
      <c r="E88" s="229">
        <v>216</v>
      </c>
      <c r="F88" s="232"/>
      <c r="G88" s="232"/>
      <c r="H88" s="232"/>
      <c r="I88" s="232"/>
      <c r="J88" s="232"/>
      <c r="K88" s="232"/>
      <c r="L88" s="232"/>
      <c r="M88" s="232"/>
      <c r="N88" s="222"/>
      <c r="O88" s="222"/>
      <c r="P88" s="222"/>
      <c r="Q88" s="222"/>
      <c r="R88" s="222"/>
      <c r="S88" s="222"/>
      <c r="T88" s="223"/>
      <c r="U88" s="222"/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101</v>
      </c>
      <c r="AF88" s="212">
        <v>0</v>
      </c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/>
      <c r="B89" s="219"/>
      <c r="C89" s="265" t="s">
        <v>208</v>
      </c>
      <c r="D89" s="224"/>
      <c r="E89" s="229">
        <v>182.4</v>
      </c>
      <c r="F89" s="232"/>
      <c r="G89" s="232"/>
      <c r="H89" s="232"/>
      <c r="I89" s="232"/>
      <c r="J89" s="232"/>
      <c r="K89" s="232"/>
      <c r="L89" s="232"/>
      <c r="M89" s="232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101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x14ac:dyDescent="0.2">
      <c r="A90" s="214" t="s">
        <v>94</v>
      </c>
      <c r="B90" s="220" t="s">
        <v>61</v>
      </c>
      <c r="C90" s="266" t="s">
        <v>62</v>
      </c>
      <c r="D90" s="225"/>
      <c r="E90" s="230"/>
      <c r="F90" s="233"/>
      <c r="G90" s="233">
        <f>SUMIF(AE91:AE96,"&lt;&gt;NOR",G91:G96)</f>
        <v>0</v>
      </c>
      <c r="H90" s="233"/>
      <c r="I90" s="233">
        <f>SUM(I91:I96)</f>
        <v>0</v>
      </c>
      <c r="J90" s="233"/>
      <c r="K90" s="233">
        <f>SUM(K91:K96)</f>
        <v>0</v>
      </c>
      <c r="L90" s="233"/>
      <c r="M90" s="233">
        <f>SUM(M91:M96)</f>
        <v>0</v>
      </c>
      <c r="N90" s="226"/>
      <c r="O90" s="226">
        <f>SUM(O91:O96)</f>
        <v>9.8063699999999994</v>
      </c>
      <c r="P90" s="226"/>
      <c r="Q90" s="226">
        <f>SUM(Q91:Q96)</f>
        <v>0</v>
      </c>
      <c r="R90" s="226"/>
      <c r="S90" s="226"/>
      <c r="T90" s="227"/>
      <c r="U90" s="226">
        <f>SUM(U91:U96)</f>
        <v>9.870000000000001</v>
      </c>
      <c r="AE90" t="s">
        <v>95</v>
      </c>
    </row>
    <row r="91" spans="1:60" outlineLevel="1" x14ac:dyDescent="0.2">
      <c r="A91" s="213">
        <v>36</v>
      </c>
      <c r="B91" s="219" t="s">
        <v>209</v>
      </c>
      <c r="C91" s="264" t="s">
        <v>210</v>
      </c>
      <c r="D91" s="221" t="s">
        <v>157</v>
      </c>
      <c r="E91" s="228">
        <v>21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21</v>
      </c>
      <c r="M91" s="232">
        <f>G91*(1+L91/100)</f>
        <v>0</v>
      </c>
      <c r="N91" s="222">
        <v>5.5449999999999999E-2</v>
      </c>
      <c r="O91" s="222">
        <f>ROUND(E91*N91,5)</f>
        <v>1.16445</v>
      </c>
      <c r="P91" s="222">
        <v>0</v>
      </c>
      <c r="Q91" s="222">
        <f>ROUND(E91*P91,5)</f>
        <v>0</v>
      </c>
      <c r="R91" s="222"/>
      <c r="S91" s="222"/>
      <c r="T91" s="223">
        <v>0.44</v>
      </c>
      <c r="U91" s="222">
        <f>ROUND(E91*T91,2)</f>
        <v>9.24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99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/>
      <c r="B92" s="219"/>
      <c r="C92" s="265" t="s">
        <v>211</v>
      </c>
      <c r="D92" s="224"/>
      <c r="E92" s="229">
        <v>21</v>
      </c>
      <c r="F92" s="232"/>
      <c r="G92" s="232"/>
      <c r="H92" s="232"/>
      <c r="I92" s="232"/>
      <c r="J92" s="232"/>
      <c r="K92" s="232"/>
      <c r="L92" s="232"/>
      <c r="M92" s="232"/>
      <c r="N92" s="222"/>
      <c r="O92" s="222"/>
      <c r="P92" s="222"/>
      <c r="Q92" s="222"/>
      <c r="R92" s="222"/>
      <c r="S92" s="222"/>
      <c r="T92" s="223"/>
      <c r="U92" s="222"/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101</v>
      </c>
      <c r="AF92" s="212">
        <v>0</v>
      </c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2.5" outlineLevel="1" x14ac:dyDescent="0.2">
      <c r="A93" s="213">
        <v>37</v>
      </c>
      <c r="B93" s="219" t="s">
        <v>212</v>
      </c>
      <c r="C93" s="264" t="s">
        <v>213</v>
      </c>
      <c r="D93" s="221" t="s">
        <v>157</v>
      </c>
      <c r="E93" s="228">
        <v>21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21</v>
      </c>
      <c r="M93" s="232">
        <f>G93*(1+L93/100)</f>
        <v>0</v>
      </c>
      <c r="N93" s="222">
        <v>0.27994000000000002</v>
      </c>
      <c r="O93" s="222">
        <f>ROUND(E93*N93,5)</f>
        <v>5.8787399999999996</v>
      </c>
      <c r="P93" s="222">
        <v>0</v>
      </c>
      <c r="Q93" s="222">
        <f>ROUND(E93*P93,5)</f>
        <v>0</v>
      </c>
      <c r="R93" s="222"/>
      <c r="S93" s="222"/>
      <c r="T93" s="223">
        <v>0.03</v>
      </c>
      <c r="U93" s="222">
        <f>ROUND(E93*T93,2)</f>
        <v>0.63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99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19"/>
      <c r="C94" s="265" t="s">
        <v>211</v>
      </c>
      <c r="D94" s="224"/>
      <c r="E94" s="229">
        <v>21</v>
      </c>
      <c r="F94" s="232"/>
      <c r="G94" s="232"/>
      <c r="H94" s="232"/>
      <c r="I94" s="232"/>
      <c r="J94" s="232"/>
      <c r="K94" s="232"/>
      <c r="L94" s="232"/>
      <c r="M94" s="232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101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>
        <v>38</v>
      </c>
      <c r="B95" s="219" t="s">
        <v>214</v>
      </c>
      <c r="C95" s="264" t="s">
        <v>215</v>
      </c>
      <c r="D95" s="221" t="s">
        <v>157</v>
      </c>
      <c r="E95" s="228">
        <v>21.42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22">
        <v>0.129</v>
      </c>
      <c r="O95" s="222">
        <f>ROUND(E95*N95,5)</f>
        <v>2.7631800000000002</v>
      </c>
      <c r="P95" s="222">
        <v>0</v>
      </c>
      <c r="Q95" s="222">
        <f>ROUND(E95*P95,5)</f>
        <v>0</v>
      </c>
      <c r="R95" s="222"/>
      <c r="S95" s="222"/>
      <c r="T95" s="223">
        <v>0</v>
      </c>
      <c r="U95" s="222">
        <f>ROUND(E95*T95,2)</f>
        <v>0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130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/>
      <c r="B96" s="219"/>
      <c r="C96" s="265" t="s">
        <v>216</v>
      </c>
      <c r="D96" s="224"/>
      <c r="E96" s="229">
        <v>21.42</v>
      </c>
      <c r="F96" s="232"/>
      <c r="G96" s="232"/>
      <c r="H96" s="232"/>
      <c r="I96" s="232"/>
      <c r="J96" s="232"/>
      <c r="K96" s="232"/>
      <c r="L96" s="232"/>
      <c r="M96" s="232"/>
      <c r="N96" s="222"/>
      <c r="O96" s="222"/>
      <c r="P96" s="222"/>
      <c r="Q96" s="222"/>
      <c r="R96" s="222"/>
      <c r="S96" s="222"/>
      <c r="T96" s="223"/>
      <c r="U96" s="222"/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101</v>
      </c>
      <c r="AF96" s="212">
        <v>0</v>
      </c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x14ac:dyDescent="0.2">
      <c r="A97" s="214" t="s">
        <v>94</v>
      </c>
      <c r="B97" s="220" t="s">
        <v>63</v>
      </c>
      <c r="C97" s="266" t="s">
        <v>64</v>
      </c>
      <c r="D97" s="225"/>
      <c r="E97" s="230"/>
      <c r="F97" s="233"/>
      <c r="G97" s="233">
        <f>SUMIF(AE98:AE104,"&lt;&gt;NOR",G98:G104)</f>
        <v>0</v>
      </c>
      <c r="H97" s="233"/>
      <c r="I97" s="233">
        <f>SUM(I98:I104)</f>
        <v>0</v>
      </c>
      <c r="J97" s="233"/>
      <c r="K97" s="233">
        <f>SUM(K98:K104)</f>
        <v>0</v>
      </c>
      <c r="L97" s="233"/>
      <c r="M97" s="233">
        <f>SUM(M98:M104)</f>
        <v>0</v>
      </c>
      <c r="N97" s="226"/>
      <c r="O97" s="226">
        <f>SUM(O98:O104)</f>
        <v>24.37368</v>
      </c>
      <c r="P97" s="226"/>
      <c r="Q97" s="226">
        <f>SUM(Q98:Q104)</f>
        <v>0</v>
      </c>
      <c r="R97" s="226"/>
      <c r="S97" s="226"/>
      <c r="T97" s="227"/>
      <c r="U97" s="226">
        <f>SUM(U98:U104)</f>
        <v>19.79</v>
      </c>
      <c r="AE97" t="s">
        <v>95</v>
      </c>
    </row>
    <row r="98" spans="1:60" outlineLevel="1" x14ac:dyDescent="0.2">
      <c r="A98" s="213">
        <v>39</v>
      </c>
      <c r="B98" s="219" t="s">
        <v>165</v>
      </c>
      <c r="C98" s="264" t="s">
        <v>166</v>
      </c>
      <c r="D98" s="221" t="s">
        <v>98</v>
      </c>
      <c r="E98" s="228">
        <v>2.34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22">
        <v>2.1</v>
      </c>
      <c r="O98" s="222">
        <f>ROUND(E98*N98,5)</f>
        <v>4.9139999999999997</v>
      </c>
      <c r="P98" s="222">
        <v>0</v>
      </c>
      <c r="Q98" s="222">
        <f>ROUND(E98*P98,5)</f>
        <v>0</v>
      </c>
      <c r="R98" s="222"/>
      <c r="S98" s="222"/>
      <c r="T98" s="223">
        <v>0.97</v>
      </c>
      <c r="U98" s="222">
        <f>ROUND(E98*T98,2)</f>
        <v>2.27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99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/>
      <c r="B99" s="219"/>
      <c r="C99" s="265" t="s">
        <v>217</v>
      </c>
      <c r="D99" s="224"/>
      <c r="E99" s="229">
        <v>2.34</v>
      </c>
      <c r="F99" s="232"/>
      <c r="G99" s="232"/>
      <c r="H99" s="232"/>
      <c r="I99" s="232"/>
      <c r="J99" s="232"/>
      <c r="K99" s="232"/>
      <c r="L99" s="232"/>
      <c r="M99" s="232"/>
      <c r="N99" s="222"/>
      <c r="O99" s="222"/>
      <c r="P99" s="222"/>
      <c r="Q99" s="222"/>
      <c r="R99" s="222"/>
      <c r="S99" s="222"/>
      <c r="T99" s="223"/>
      <c r="U99" s="222"/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101</v>
      </c>
      <c r="AF99" s="212">
        <v>0</v>
      </c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13">
        <v>40</v>
      </c>
      <c r="B100" s="219" t="s">
        <v>218</v>
      </c>
      <c r="C100" s="264" t="s">
        <v>219</v>
      </c>
      <c r="D100" s="221" t="s">
        <v>191</v>
      </c>
      <c r="E100" s="228">
        <v>28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22">
        <v>0.15223999999999999</v>
      </c>
      <c r="O100" s="222">
        <f>ROUND(E100*N100,5)</f>
        <v>4.2627199999999998</v>
      </c>
      <c r="P100" s="222">
        <v>0</v>
      </c>
      <c r="Q100" s="222">
        <f>ROUND(E100*P100,5)</f>
        <v>0</v>
      </c>
      <c r="R100" s="222"/>
      <c r="S100" s="222"/>
      <c r="T100" s="223">
        <v>0.14000000000000001</v>
      </c>
      <c r="U100" s="222">
        <f>ROUND(E100*T100,2)</f>
        <v>3.92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99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/>
      <c r="B101" s="219"/>
      <c r="C101" s="265" t="s">
        <v>220</v>
      </c>
      <c r="D101" s="224"/>
      <c r="E101" s="229">
        <v>28</v>
      </c>
      <c r="F101" s="232"/>
      <c r="G101" s="232"/>
      <c r="H101" s="232"/>
      <c r="I101" s="232"/>
      <c r="J101" s="232"/>
      <c r="K101" s="232"/>
      <c r="L101" s="232"/>
      <c r="M101" s="232"/>
      <c r="N101" s="222"/>
      <c r="O101" s="222"/>
      <c r="P101" s="222"/>
      <c r="Q101" s="222"/>
      <c r="R101" s="222"/>
      <c r="S101" s="222"/>
      <c r="T101" s="223"/>
      <c r="U101" s="22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101</v>
      </c>
      <c r="AF101" s="212">
        <v>0</v>
      </c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1" x14ac:dyDescent="0.2">
      <c r="A102" s="213">
        <v>41</v>
      </c>
      <c r="B102" s="219" t="s">
        <v>221</v>
      </c>
      <c r="C102" s="264" t="s">
        <v>222</v>
      </c>
      <c r="D102" s="221" t="s">
        <v>191</v>
      </c>
      <c r="E102" s="228">
        <v>2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22">
        <v>0.19520000000000001</v>
      </c>
      <c r="O102" s="222">
        <f>ROUND(E102*N102,5)</f>
        <v>0.39040000000000002</v>
      </c>
      <c r="P102" s="222">
        <v>0</v>
      </c>
      <c r="Q102" s="222">
        <f>ROUND(E102*P102,5)</f>
        <v>0</v>
      </c>
      <c r="R102" s="222"/>
      <c r="S102" s="222"/>
      <c r="T102" s="223">
        <v>0.27</v>
      </c>
      <c r="U102" s="222">
        <f>ROUND(E102*T102,2)</f>
        <v>0.54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99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13">
        <v>42</v>
      </c>
      <c r="B103" s="219" t="s">
        <v>223</v>
      </c>
      <c r="C103" s="264" t="s">
        <v>224</v>
      </c>
      <c r="D103" s="221" t="s">
        <v>191</v>
      </c>
      <c r="E103" s="228">
        <v>48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21</v>
      </c>
      <c r="M103" s="232">
        <f>G103*(1+L103/100)</f>
        <v>0</v>
      </c>
      <c r="N103" s="222">
        <v>0.30847000000000002</v>
      </c>
      <c r="O103" s="222">
        <f>ROUND(E103*N103,5)</f>
        <v>14.806559999999999</v>
      </c>
      <c r="P103" s="222">
        <v>0</v>
      </c>
      <c r="Q103" s="222">
        <f>ROUND(E103*P103,5)</f>
        <v>0</v>
      </c>
      <c r="R103" s="222"/>
      <c r="S103" s="222"/>
      <c r="T103" s="223">
        <v>0.27200000000000002</v>
      </c>
      <c r="U103" s="222">
        <f>ROUND(E103*T103,2)</f>
        <v>13.06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99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/>
      <c r="B104" s="219"/>
      <c r="C104" s="265" t="s">
        <v>225</v>
      </c>
      <c r="D104" s="224"/>
      <c r="E104" s="229">
        <v>48</v>
      </c>
      <c r="F104" s="232"/>
      <c r="G104" s="232"/>
      <c r="H104" s="232"/>
      <c r="I104" s="232"/>
      <c r="J104" s="232"/>
      <c r="K104" s="232"/>
      <c r="L104" s="232"/>
      <c r="M104" s="232"/>
      <c r="N104" s="222"/>
      <c r="O104" s="222"/>
      <c r="P104" s="222"/>
      <c r="Q104" s="222"/>
      <c r="R104" s="222"/>
      <c r="S104" s="222"/>
      <c r="T104" s="223"/>
      <c r="U104" s="22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101</v>
      </c>
      <c r="AF104" s="212">
        <v>0</v>
      </c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x14ac:dyDescent="0.2">
      <c r="A105" s="214" t="s">
        <v>94</v>
      </c>
      <c r="B105" s="220" t="s">
        <v>65</v>
      </c>
      <c r="C105" s="266" t="s">
        <v>66</v>
      </c>
      <c r="D105" s="225"/>
      <c r="E105" s="230"/>
      <c r="F105" s="233"/>
      <c r="G105" s="233">
        <f>SUMIF(AE106:AE106,"&lt;&gt;NOR",G106:G106)</f>
        <v>0</v>
      </c>
      <c r="H105" s="233"/>
      <c r="I105" s="233">
        <f>SUM(I106:I106)</f>
        <v>0</v>
      </c>
      <c r="J105" s="233"/>
      <c r="K105" s="233">
        <f>SUM(K106:K106)</f>
        <v>0</v>
      </c>
      <c r="L105" s="233"/>
      <c r="M105" s="233">
        <f>SUM(M106:M106)</f>
        <v>0</v>
      </c>
      <c r="N105" s="226"/>
      <c r="O105" s="226">
        <f>SUM(O106:O106)</f>
        <v>0</v>
      </c>
      <c r="P105" s="226"/>
      <c r="Q105" s="226">
        <f>SUM(Q106:Q106)</f>
        <v>0</v>
      </c>
      <c r="R105" s="226"/>
      <c r="S105" s="226"/>
      <c r="T105" s="227"/>
      <c r="U105" s="226">
        <f>SUM(U106:U106)</f>
        <v>5.88</v>
      </c>
      <c r="AE105" t="s">
        <v>95</v>
      </c>
    </row>
    <row r="106" spans="1:60" outlineLevel="1" x14ac:dyDescent="0.2">
      <c r="A106" s="242">
        <v>43</v>
      </c>
      <c r="B106" s="243" t="s">
        <v>226</v>
      </c>
      <c r="C106" s="267" t="s">
        <v>227</v>
      </c>
      <c r="D106" s="244" t="s">
        <v>143</v>
      </c>
      <c r="E106" s="245">
        <v>78.44</v>
      </c>
      <c r="F106" s="246"/>
      <c r="G106" s="247">
        <f>ROUND(E106*F106,2)</f>
        <v>0</v>
      </c>
      <c r="H106" s="246"/>
      <c r="I106" s="247">
        <f>ROUND(E106*H106,2)</f>
        <v>0</v>
      </c>
      <c r="J106" s="246"/>
      <c r="K106" s="247">
        <f>ROUND(E106*J106,2)</f>
        <v>0</v>
      </c>
      <c r="L106" s="247">
        <v>21</v>
      </c>
      <c r="M106" s="247">
        <f>G106*(1+L106/100)</f>
        <v>0</v>
      </c>
      <c r="N106" s="248">
        <v>0</v>
      </c>
      <c r="O106" s="248">
        <f>ROUND(E106*N106,5)</f>
        <v>0</v>
      </c>
      <c r="P106" s="248">
        <v>0</v>
      </c>
      <c r="Q106" s="248">
        <f>ROUND(E106*P106,5)</f>
        <v>0</v>
      </c>
      <c r="R106" s="248"/>
      <c r="S106" s="248"/>
      <c r="T106" s="249">
        <v>7.4999999999999997E-2</v>
      </c>
      <c r="U106" s="248">
        <f>ROUND(E106*T106,2)</f>
        <v>5.88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99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x14ac:dyDescent="0.2">
      <c r="A107" s="6"/>
      <c r="B107" s="7" t="s">
        <v>228</v>
      </c>
      <c r="C107" s="268" t="s">
        <v>228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AC107">
        <v>15</v>
      </c>
      <c r="AD107">
        <v>21</v>
      </c>
    </row>
    <row r="108" spans="1:60" x14ac:dyDescent="0.2">
      <c r="A108" s="250"/>
      <c r="B108" s="251">
        <v>26</v>
      </c>
      <c r="C108" s="269" t="s">
        <v>228</v>
      </c>
      <c r="D108" s="252"/>
      <c r="E108" s="252"/>
      <c r="F108" s="252"/>
      <c r="G108" s="263">
        <f>G8+G28+G43+G56+G72+G90+G97+G105</f>
        <v>0</v>
      </c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AC108">
        <f>SUMIF(L7:L106,AC107,G7:G106)</f>
        <v>0</v>
      </c>
      <c r="AD108">
        <f>SUMIF(L7:L106,AD107,G7:G106)</f>
        <v>0</v>
      </c>
      <c r="AE108" t="s">
        <v>229</v>
      </c>
    </row>
    <row r="109" spans="1:60" x14ac:dyDescent="0.2">
      <c r="A109" s="6"/>
      <c r="B109" s="7" t="s">
        <v>228</v>
      </c>
      <c r="C109" s="268" t="s">
        <v>228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6"/>
      <c r="B110" s="7" t="s">
        <v>228</v>
      </c>
      <c r="C110" s="268" t="s">
        <v>228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A111" s="253">
        <v>33</v>
      </c>
      <c r="B111" s="253"/>
      <c r="C111" s="270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A112" s="254"/>
      <c r="B112" s="255"/>
      <c r="C112" s="271"/>
      <c r="D112" s="255"/>
      <c r="E112" s="255"/>
      <c r="F112" s="255"/>
      <c r="G112" s="25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E112" t="s">
        <v>230</v>
      </c>
    </row>
    <row r="113" spans="1:31" x14ac:dyDescent="0.2">
      <c r="A113" s="257"/>
      <c r="B113" s="258"/>
      <c r="C113" s="272"/>
      <c r="D113" s="258"/>
      <c r="E113" s="258"/>
      <c r="F113" s="258"/>
      <c r="G113" s="259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257"/>
      <c r="B114" s="258"/>
      <c r="C114" s="272"/>
      <c r="D114" s="258"/>
      <c r="E114" s="258"/>
      <c r="F114" s="258"/>
      <c r="G114" s="259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57"/>
      <c r="B115" s="258"/>
      <c r="C115" s="272"/>
      <c r="D115" s="258"/>
      <c r="E115" s="258"/>
      <c r="F115" s="258"/>
      <c r="G115" s="259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60"/>
      <c r="B116" s="261"/>
      <c r="C116" s="273"/>
      <c r="D116" s="261"/>
      <c r="E116" s="261"/>
      <c r="F116" s="261"/>
      <c r="G116" s="262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6"/>
      <c r="B117" s="7" t="s">
        <v>228</v>
      </c>
      <c r="C117" s="268" t="s">
        <v>228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C118" s="274"/>
      <c r="AE118" t="s">
        <v>231</v>
      </c>
    </row>
  </sheetData>
  <mergeCells count="6">
    <mergeCell ref="A1:G1"/>
    <mergeCell ref="C2:G2"/>
    <mergeCell ref="C3:G3"/>
    <mergeCell ref="C4:G4"/>
    <mergeCell ref="A111:C111"/>
    <mergeCell ref="A112:G11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2020-03-14T13:43:43Z</dcterms:modified>
</cp:coreProperties>
</file>